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6525" activeTab="1"/>
  </bookViews>
  <sheets>
    <sheet name="Доходы" sheetId="1" r:id="rId1"/>
    <sheet name="Расходы" sheetId="2" r:id="rId2"/>
    <sheet name="Источники" sheetId="3" r:id="rId3"/>
  </sheets>
  <definedNames>
    <definedName name="_col1">#REF!</definedName>
    <definedName name="_col10">#REF!</definedName>
    <definedName name="_col2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col9">#REF!</definedName>
    <definedName name="_End1">#REF!</definedName>
    <definedName name="_End10">#REF!</definedName>
    <definedName name="_End2">#REF!</definedName>
    <definedName name="_End3">#REF!</definedName>
    <definedName name="_End4">#REF!</definedName>
    <definedName name="_End5">#REF!</definedName>
    <definedName name="_End6">#REF!</definedName>
    <definedName name="_End7">#REF!</definedName>
    <definedName name="_End8">#REF!</definedName>
    <definedName name="_End9">#REF!</definedName>
    <definedName name="_rgb1">#REF!</definedName>
    <definedName name="_rgb10">#REF!</definedName>
    <definedName name="_rgb2">#REF!</definedName>
    <definedName name="_rgb3">#REF!</definedName>
    <definedName name="_rgb4">#REF!</definedName>
    <definedName name="_rgb5">#REF!</definedName>
    <definedName name="_rgb6">#REF!</definedName>
    <definedName name="_rgb7">#REF!</definedName>
    <definedName name="_rgb8">#REF!</definedName>
    <definedName name="_rgb9">#REF!</definedName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">#REF!</definedName>
    <definedName name="code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NAME_OUR">#REF!</definedName>
    <definedName name="lr_new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EPORTS_ATR_ADM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</definedNames>
  <calcPr fullCalcOnLoad="1"/>
</workbook>
</file>

<file path=xl/sharedStrings.xml><?xml version="1.0" encoding="utf-8"?>
<sst xmlns="http://schemas.openxmlformats.org/spreadsheetml/2006/main" count="714" uniqueCount="407">
  <si>
    <t>383</t>
  </si>
  <si>
    <t>4</t>
  </si>
  <si>
    <t>5</t>
  </si>
  <si>
    <t>КОДЫ</t>
  </si>
  <si>
    <t xml:space="preserve"> Наименование показателя</t>
  </si>
  <si>
    <t>6</t>
  </si>
  <si>
    <t xml:space="preserve">Код расхода </t>
  </si>
  <si>
    <t>Код</t>
  </si>
  <si>
    <t>стро-</t>
  </si>
  <si>
    <t>ки</t>
  </si>
  <si>
    <t xml:space="preserve">                                 1. Доходы бюджета</t>
  </si>
  <si>
    <t>Утвержденные бюджетные назначения</t>
  </si>
  <si>
    <t>Исполнено</t>
  </si>
  <si>
    <t>0503117</t>
  </si>
  <si>
    <t xml:space="preserve">            Дата</t>
  </si>
  <si>
    <t>Наименование публично-правового образования   ________________________________________________________________________________________________________________________</t>
  </si>
  <si>
    <t>Утвержденные</t>
  </si>
  <si>
    <t>бюджетные</t>
  </si>
  <si>
    <t xml:space="preserve">              Форма 0503117  с.2</t>
  </si>
  <si>
    <t xml:space="preserve">                        Форма 0503117  с.3</t>
  </si>
  <si>
    <t xml:space="preserve">       по ОКПО</t>
  </si>
  <si>
    <t xml:space="preserve">Единица измерения:  руб. </t>
  </si>
  <si>
    <t xml:space="preserve">                                       3. Источники финансирования дефицитов бюджетов</t>
  </si>
  <si>
    <t>Неисполненные  назначения</t>
  </si>
  <si>
    <t>2. Расходы бюджета</t>
  </si>
  <si>
    <t>Код строки</t>
  </si>
  <si>
    <t xml:space="preserve">Утвержденные  бюджетные назначения </t>
  </si>
  <si>
    <t>(расшифровка подписи)</t>
  </si>
  <si>
    <t>Наименование</t>
  </si>
  <si>
    <t>финансового органа</t>
  </si>
  <si>
    <t>Глава по БК</t>
  </si>
  <si>
    <t xml:space="preserve">         по ОКАТО</t>
  </si>
  <si>
    <t>по бюджетной</t>
  </si>
  <si>
    <t>классификации</t>
  </si>
  <si>
    <t>Код источника финансирования дефицита бюджета по бюджетной классификации</t>
  </si>
  <si>
    <t xml:space="preserve">Код дохода </t>
  </si>
  <si>
    <t xml:space="preserve">по бюджетной </t>
  </si>
  <si>
    <t>Доходы бюджета - всего</t>
  </si>
  <si>
    <t>Расходы - всего</t>
  </si>
  <si>
    <t>Источники финансирования дефицита - всего</t>
  </si>
  <si>
    <t>Руководитель                          _________________</t>
  </si>
  <si>
    <t xml:space="preserve">                                                                                        (подпись)</t>
  </si>
  <si>
    <t>Главный бухгалтер                _________________</t>
  </si>
  <si>
    <t>700</t>
  </si>
  <si>
    <t>710</t>
  </si>
  <si>
    <t>720</t>
  </si>
  <si>
    <t>00001000000000000000</t>
  </si>
  <si>
    <t xml:space="preserve">  Изменение остатков средств на счетах по учету средств бюджета</t>
  </si>
  <si>
    <t xml:space="preserve">  Увеличение остатков средств бюджетов</t>
  </si>
  <si>
    <t xml:space="preserve">  Уменьшение остатков средств бюджетов</t>
  </si>
  <si>
    <t xml:space="preserve">  Увеличение прочих остатков средств бюджетов</t>
  </si>
  <si>
    <t xml:space="preserve">  Увеличение прочих остатков денежных средств бюджетов</t>
  </si>
  <si>
    <t xml:space="preserve">  Увеличение прочих остатков денежных средств бюджетов поселений</t>
  </si>
  <si>
    <t xml:space="preserve">  Уменьшение прочих остатков средств бюджетов</t>
  </si>
  <si>
    <t xml:space="preserve">  Уменьшение прочих остатков денежных средств бюджетов</t>
  </si>
  <si>
    <t xml:space="preserve">  Уменьшение прочих остатков денежных средств бюджетов поселений</t>
  </si>
  <si>
    <t>200</t>
  </si>
  <si>
    <t>450</t>
  </si>
  <si>
    <t xml:space="preserve">  ОБЩЕГОСУДАРСТВЕННЫЕ ВОПРОСЫ</t>
  </si>
  <si>
    <t xml:space="preserve">  Расходы</t>
  </si>
  <si>
    <t xml:space="preserve">  Оплата труда и начисления на выплаты по оплате труда</t>
  </si>
  <si>
    <t xml:space="preserve">  Заработная плата</t>
  </si>
  <si>
    <t xml:space="preserve">  Начисления на выплаты по оплате труда</t>
  </si>
  <si>
    <t xml:space="preserve">  Прочие выплаты</t>
  </si>
  <si>
    <t>00001040020400500212</t>
  </si>
  <si>
    <t xml:space="preserve">  Оплата работ, услуг</t>
  </si>
  <si>
    <t xml:space="preserve">  Услуги связи</t>
  </si>
  <si>
    <t xml:space="preserve">  Транспортные услуги</t>
  </si>
  <si>
    <t>00001040020400500222</t>
  </si>
  <si>
    <t xml:space="preserve">  Коммунальные услуги</t>
  </si>
  <si>
    <t xml:space="preserve">  Работы, услуги по содержанию имущества</t>
  </si>
  <si>
    <t xml:space="preserve">  Прочие работы, услуги</t>
  </si>
  <si>
    <t xml:space="preserve">  Прочие расходы</t>
  </si>
  <si>
    <t xml:space="preserve">  Увеличение стоимости основных средств</t>
  </si>
  <si>
    <t xml:space="preserve">  Увеличение стоимости материальных запасов</t>
  </si>
  <si>
    <t>00001120700500013000</t>
  </si>
  <si>
    <t>00001120700500013200</t>
  </si>
  <si>
    <t>00001120700500013290</t>
  </si>
  <si>
    <t xml:space="preserve">  НАЦИОНАЛЬНАЯ ОБОРОНА</t>
  </si>
  <si>
    <t xml:space="preserve">  ЖИЛИЩНО-КОММУНАЛЬНОЕ ХОЗЯЙСТВО</t>
  </si>
  <si>
    <t xml:space="preserve">  Итого расходов по 05036000200500</t>
  </si>
  <si>
    <t>00005036000200500000</t>
  </si>
  <si>
    <t>00005036000200500200</t>
  </si>
  <si>
    <t>00005036000200500220</t>
  </si>
  <si>
    <t>00005036000200500225</t>
  </si>
  <si>
    <t>00005036000500500226</t>
  </si>
  <si>
    <t>00008014409900001212</t>
  </si>
  <si>
    <t>00008014409900001222</t>
  </si>
  <si>
    <t xml:space="preserve">  Результат исполнения бюджета (дефицит / профицит)</t>
  </si>
  <si>
    <t>010</t>
  </si>
  <si>
    <t>00085000000000000000</t>
  </si>
  <si>
    <t xml:space="preserve">  НАЛОГОВЫЕ И НЕНАЛОГОВЫЕ ДОХОДЫ</t>
  </si>
  <si>
    <t>00010000000000000000</t>
  </si>
  <si>
    <t xml:space="preserve">  НАЛОГИ НА ПРИБЫЛЬ, ДОХОДЫ</t>
  </si>
  <si>
    <t>00010100000000000000</t>
  </si>
  <si>
    <t xml:space="preserve">  Налог на доходы физических лиц</t>
  </si>
  <si>
    <t>00010102000010000110</t>
  </si>
  <si>
    <t xml:space="preserve">  НАЛОГИ НА ИМУЩЕСТВО</t>
  </si>
  <si>
    <t>00010600000000000000</t>
  </si>
  <si>
    <t xml:space="preserve">  Налог на имущество физических лиц</t>
  </si>
  <si>
    <t>00010601000000000110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</si>
  <si>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поселений</t>
  </si>
  <si>
    <t>00010601030100000110</t>
  </si>
  <si>
    <t xml:space="preserve">  Земельный налог</t>
  </si>
  <si>
    <t>00010606000000000110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</si>
  <si>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</si>
  <si>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00010606010000000110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</si>
  <si>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</si>
  <si>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00010606013100000110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</si>
  <si>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</si>
  <si>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00010606020000000110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</si>
  <si>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</si>
  <si>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00010606023100000110</t>
  </si>
  <si>
    <t xml:space="preserve">  ДОХОДЫ ОТ ИСПОЛЬЗОВАНИЯ ИМУЩЕСТВА, НАХОДЯЩЕГОСЯ В ГОСУДАРСТВЕННОЙ И МУНИЦИПАЛЬНОЙ СОБСТВЕННОСТИ</t>
  </si>
  <si>
    <t>00011100000000000000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</si>
  <si>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</si>
  <si>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</si>
  <si>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</si>
  <si>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</si>
  <si>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ДОХОДЫ ОТ ПРОДАЖИ МАТЕРИАЛЬНЫХ И НЕМАТЕРИАЛЬНЫХ АКТИВОВ</t>
  </si>
  <si>
    <t>00011400000000000000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</si>
  <si>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</si>
  <si>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00011406000000000430</t>
  </si>
  <si>
    <t xml:space="preserve">  Доходы от продажи земельных участков, государственная собственность на которые не разграничена</t>
  </si>
  <si>
    <t>00011406010000000430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</si>
  <si>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</si>
  <si>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00011406014100000430</t>
  </si>
  <si>
    <t xml:space="preserve">  ПРОЧИЕ НЕНАЛОГОВЫЕ ДОХОДЫ</t>
  </si>
  <si>
    <t>00011700000000000000</t>
  </si>
  <si>
    <t xml:space="preserve">  БЕЗВОЗМЕЗДНЫЕ ПОСТУПЛЕНИЯ</t>
  </si>
  <si>
    <t>00020000000000000000</t>
  </si>
  <si>
    <t xml:space="preserve">  БЕЗВОЗМЕЗДНЫЕ ПОСТУПЛЕНИЯ ОТ ДРУГИХ БЮДЖЕТОВ БЮДЖЕТНОЙ СИСТЕМЫ РОССИЙСКОЙ ФЕДЕРАЦИИ</t>
  </si>
  <si>
    <t>00020200000000000000</t>
  </si>
  <si>
    <t xml:space="preserve">  Дотации бюджетам субъектов Российской Федерации и муниципальных образований</t>
  </si>
  <si>
    <t>00020201000000000151</t>
  </si>
  <si>
    <t xml:space="preserve">  Дотации на выравнивание бюджетной обеспеченности</t>
  </si>
  <si>
    <t>00020201001000000151</t>
  </si>
  <si>
    <t xml:space="preserve">  Дотации бюджетам поселений на выравнивание бюджетной обеспеченности</t>
  </si>
  <si>
    <t>00020201001100000151</t>
  </si>
  <si>
    <t xml:space="preserve">  Дотации бюджетам на поддержку мер по обеспечению сбалансированности бюджетов</t>
  </si>
  <si>
    <t>00020201003000000151</t>
  </si>
  <si>
    <t xml:space="preserve">  Дотации бюджетам поселений на поддержку мер по обеспечению сбалансированности бюджетов</t>
  </si>
  <si>
    <t>00020201003100000151</t>
  </si>
  <si>
    <t xml:space="preserve">  Субвенции бюджетам субъектов Российской Федерации и муниципальных образований</t>
  </si>
  <si>
    <t>00020203000000000151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</si>
  <si>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</si>
  <si>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00020203015000000151</t>
  </si>
  <si>
    <t xml:space="preserve">  Субвенции бюджетам поселений на осуществление первичного воинского учета на территориях, где отсутствуют военные комиссариаты</t>
  </si>
  <si>
    <t>00020203015100000151</t>
  </si>
  <si>
    <t xml:space="preserve">  Субвенции местным бюджетам на выполнение передаваемых полномочий субъектов Российской Федерации</t>
  </si>
  <si>
    <t>00020203024000000151</t>
  </si>
  <si>
    <t xml:space="preserve">  Субвенции бюджетам поселений на выполнение передаваемых полномочий субъектов Российской Федерации</t>
  </si>
  <si>
    <t>00020203024100000151</t>
  </si>
  <si>
    <t>Лотаковская сельская администрация Красногорского района Брянской области</t>
  </si>
  <si>
    <t>15234832000</t>
  </si>
  <si>
    <t>04118023</t>
  </si>
  <si>
    <t>ГОСПОШЛИНА</t>
  </si>
  <si>
    <t>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законадательными актами РФ на совершение нотариальнх действий</t>
  </si>
  <si>
    <t>00010804000010000110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</si>
  <si>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</si>
  <si>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Н.П, Беляцкий</t>
  </si>
  <si>
    <t xml:space="preserve">Периодичность:  </t>
  </si>
  <si>
    <t>003</t>
  </si>
  <si>
    <t>ожидаемое исполнение</t>
  </si>
  <si>
    <t>Исполнено на 01.11.2010</t>
  </si>
  <si>
    <t xml:space="preserve">Исполнено </t>
  </si>
  <si>
    <t>Неиспоненные назначения</t>
  </si>
  <si>
    <t xml:space="preserve">назначения </t>
  </si>
  <si>
    <t>Неиспользованные назначения</t>
  </si>
  <si>
    <t>НАЦИОНАЛЬНАЯ БЕЗОПАСНОСТЬ И ПРАВООХРАНИТЕЛЬНАЯ ДЕЯТЕЛЬНОСТЬ</t>
  </si>
  <si>
    <t>Итого расходов по 03107950100500</t>
  </si>
  <si>
    <t>Расходы</t>
  </si>
  <si>
    <t>Порчие работы, услуги</t>
  </si>
  <si>
    <t>00003000000000000000</t>
  </si>
  <si>
    <t>00003107950100500000</t>
  </si>
  <si>
    <t>00003107950100500200</t>
  </si>
  <si>
    <t>00003107950100500226</t>
  </si>
  <si>
    <t xml:space="preserve">         ОТЧЕТ ОБ ИСПОЛНЕНИЕ БЮДЖЕТА</t>
  </si>
  <si>
    <t>Налоги на совокупный доход</t>
  </si>
  <si>
    <t>00010500000000000000</t>
  </si>
  <si>
    <t>00010503000010000110</t>
  </si>
  <si>
    <t>Единый сельскохозяйственный налог</t>
  </si>
  <si>
    <t>Резервный фонд</t>
  </si>
  <si>
    <t>Национальная экономика</t>
  </si>
  <si>
    <t>Другие вопросы в области культуры, кинематографии</t>
  </si>
  <si>
    <t>00010804020010000110</t>
  </si>
  <si>
    <t xml:space="preserve">  Расходы на выплаты персоналу муниципальных органов</t>
  </si>
  <si>
    <t xml:space="preserve">  Итого расходов по 01020020300100</t>
  </si>
  <si>
    <t xml:space="preserve">  Расходы на выплаты персоналу в целях обеспечения выполнения функций муниципальными органами, казенными учреждениями</t>
  </si>
  <si>
    <t>Иные межбюджетные трансферты бюджетам муниципальных районов на осуществление передаваемых полномочий по осуществлению внешнего муниципального финансового контроля</t>
  </si>
  <si>
    <t xml:space="preserve">  Итого расходов по 01040020400100</t>
  </si>
  <si>
    <t>Закупка товаров, работ и услуг для муниципальных нужд</t>
  </si>
  <si>
    <t>Иные закупки товаров, работ и услуг для муниципальных нужд</t>
  </si>
  <si>
    <t>Иные межбюджетные ассигнования</t>
  </si>
  <si>
    <t>Уплата налога на имущество организаций и земельного налога</t>
  </si>
  <si>
    <t>Прочие расходы</t>
  </si>
  <si>
    <t>Уплата прочих налогов, сборов и иных обязательных платежей</t>
  </si>
  <si>
    <t>00001110700500870000</t>
  </si>
  <si>
    <t>Резервные средства</t>
  </si>
  <si>
    <t>00001110700500800000</t>
  </si>
  <si>
    <t>Итого расходов по 01110700500800</t>
  </si>
  <si>
    <t>00001110700500870290</t>
  </si>
  <si>
    <t>Дорожное хозяйство (дорожные фонды)</t>
  </si>
  <si>
    <t xml:space="preserve">  Итого расходов по 05036000100200</t>
  </si>
  <si>
    <t xml:space="preserve">  Итого расходов по 05036000500200</t>
  </si>
  <si>
    <t>Учреждения культуры и мероприятия в сфере культуры и кинематографии</t>
  </si>
  <si>
    <t>Обеспечение деятельности подведомственных учреждений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</si>
  <si>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</si>
  <si>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Библиотеки</t>
  </si>
  <si>
    <t>Безвозмездные перечисления государственным и муниципальным организациям</t>
  </si>
  <si>
    <t>Предоставление субсидий муниципальным бюджетным, автономным учреждениям и иным некомерческим организациям</t>
  </si>
  <si>
    <t>Социальная политика</t>
  </si>
  <si>
    <t>00010010000000000000</t>
  </si>
  <si>
    <t>Пенсионное обеспечение</t>
  </si>
  <si>
    <t>Пенсии, выплачиваемые организациями сектора муниципального управления</t>
  </si>
  <si>
    <t>00010014910100312000</t>
  </si>
  <si>
    <t>00010102010010000110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</si>
  <si>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 Налогового кодекса Российской Федерации</t>
  </si>
  <si>
    <t>00011105013000000120</t>
  </si>
  <si>
    <t>00011105013100000120</t>
  </si>
  <si>
    <t>00010503010010000110</t>
  </si>
  <si>
    <t>00010503020010000110</t>
  </si>
  <si>
    <t>Пенсии, пособия, выплачиваемые организациями сектора государственного управления</t>
  </si>
  <si>
    <t>00010014910100312263</t>
  </si>
  <si>
    <t>Меры  социальной поддержки населения по публичным нормативным обязательствам</t>
  </si>
  <si>
    <t xml:space="preserve">  КУЛЬТУРА,  КИНЕМАТОГРАФИЯ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</si>
  <si>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</si>
  <si>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00004093150110240000</t>
  </si>
  <si>
    <t>00004093150110240225</t>
  </si>
  <si>
    <t>00004093150111000000</t>
  </si>
  <si>
    <t>00004093150111240000</t>
  </si>
  <si>
    <t>00004093150111240225</t>
  </si>
  <si>
    <t xml:space="preserve">Обеспечение деятельности финансовых, налоговых и таможенных органов и органов финансового (финансового-бюджетного) надзора </t>
  </si>
  <si>
    <t xml:space="preserve">                Перечисления другим бюджетам бюджетной системы Российской Федерации</t>
  </si>
  <si>
    <t>Единый сельскохозяйственный налог (за налоговые периоды, истекшие до 1 января 2011года)</t>
  </si>
  <si>
    <t xml:space="preserve">Содержание автомобильных дорог общего пользования местного значения за счет средств областного бюджета </t>
  </si>
  <si>
    <t xml:space="preserve">Содержание автомобильных дорог общего пользования местного значения за счет средств местного бюджета </t>
  </si>
  <si>
    <t>00004093150120000000</t>
  </si>
  <si>
    <t>00005036000500240290</t>
  </si>
  <si>
    <t>Государственная пошлина</t>
  </si>
  <si>
    <t>0001080000000000000</t>
  </si>
  <si>
    <t>0001080402001000110</t>
  </si>
  <si>
    <t>Резервные фонды</t>
  </si>
  <si>
    <t>Резервный фонд местного самоуправления</t>
  </si>
  <si>
    <t>00001110700000000000</t>
  </si>
  <si>
    <t>00001110700500000000</t>
  </si>
  <si>
    <t xml:space="preserve">Ремонт и содержание автомобильных дорог общего пользования местного значения за счет средств местного бюджета </t>
  </si>
  <si>
    <t xml:space="preserve">Ремонт и содержание автомобильных дорог общего пользования местного значения за счет средств областного бюджета </t>
  </si>
  <si>
    <t xml:space="preserve">  Долгосрочная целевая программа "Энергосбережение и повышение энергетической эффективности в Красногорском районе Брянской области на 2010-2014 годы и целевые установки на период до 2020 года"</t>
  </si>
  <si>
    <t>00010102030010000110</t>
  </si>
  <si>
    <t>Обеспечение противопожарной безопасности</t>
  </si>
  <si>
    <t>Итого расходов по 04093150100000</t>
  </si>
  <si>
    <t xml:space="preserve">  Итого расходов по 03107952000000</t>
  </si>
  <si>
    <t>Долгосрочная целевая программа "Пожарная безопасность, развитие добровольной пожарной охраны Лотаковского сельского поселения (2014-2016)годы"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</si>
  <si>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</si>
  <si>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</si>
  <si>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</si>
  <si>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</si>
  <si>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</si>
  <si>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00010300000000000110</t>
  </si>
  <si>
    <t>0001030223000000110</t>
  </si>
  <si>
    <t>0001030224000000110</t>
  </si>
  <si>
    <t>00010302250010000100</t>
  </si>
  <si>
    <t>00010302260010000110</t>
  </si>
  <si>
    <t>ГОСУДАРСТВЕННАЯ ПОШЛИНА</t>
  </si>
  <si>
    <t>Государственная пошлина за совершение нотариальных действий  ( за исключением действий, совершаемых  консульскими  учреждениями  Российской  Федерации)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</si>
  <si>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 </t>
  </si>
  <si>
    <t>"     "                    2014г.</t>
  </si>
  <si>
    <t xml:space="preserve">Резервные фонды </t>
  </si>
  <si>
    <t>Резервные фонды субъектов Российской Федерации</t>
  </si>
  <si>
    <t>Иные бюджетные ассигнования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</si>
  <si>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</si>
  <si>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Расходы на выплаты персоналу муниципальных  органов</t>
  </si>
  <si>
    <t xml:space="preserve">  Итого расходов по 02030905118100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</si>
  <si>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 сельской местности или поселках городского типа на территориях Брянской области</t>
  </si>
  <si>
    <t>Функционирование культурно-досуговых информационных центров</t>
  </si>
  <si>
    <t>Коммунальные услуги</t>
  </si>
  <si>
    <t>Средства самообложения граждан</t>
  </si>
  <si>
    <t>00011714000000000180</t>
  </si>
  <si>
    <t>Средства самообложения граждан, зачисляемые в бюджет поселения</t>
  </si>
  <si>
    <t>00011714030100000180</t>
  </si>
  <si>
    <t>Н,В.Бодуленко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</si>
  <si>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</si>
  <si>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</si>
  <si>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Специальные расходы</t>
  </si>
  <si>
    <t>на 01 сентября 2014года</t>
  </si>
  <si>
    <t>01.09.2014</t>
  </si>
  <si>
    <t>00301000000000000000</t>
  </si>
  <si>
    <t>00301020020300500000</t>
  </si>
  <si>
    <t>00301020020300100000</t>
  </si>
  <si>
    <t>00301020020300120000</t>
  </si>
  <si>
    <t>00301020020300120211</t>
  </si>
  <si>
    <t>00301020020300120213</t>
  </si>
  <si>
    <t>00301040020400000000</t>
  </si>
  <si>
    <t>00301040020400120000</t>
  </si>
  <si>
    <t>00301040020400120210</t>
  </si>
  <si>
    <t>00301040020400120211</t>
  </si>
  <si>
    <t>00301040020400120213</t>
  </si>
  <si>
    <t>00301040020400200000</t>
  </si>
  <si>
    <t>00301040020400240000</t>
  </si>
  <si>
    <t>00301040020400240221</t>
  </si>
  <si>
    <t>00301040020400240223</t>
  </si>
  <si>
    <t>00301040020400240225</t>
  </si>
  <si>
    <t>00301040020400240226</t>
  </si>
  <si>
    <t>00301040020400240290</t>
  </si>
  <si>
    <t>00301040020400240310</t>
  </si>
  <si>
    <t>00301040020400240340</t>
  </si>
  <si>
    <t>00301040020400800000</t>
  </si>
  <si>
    <t>00301040020400851000</t>
  </si>
  <si>
    <t>00301040020400851290</t>
  </si>
  <si>
    <t>00301040020400852000</t>
  </si>
  <si>
    <t>00301040020400852290</t>
  </si>
  <si>
    <t>00301065210600000000</t>
  </si>
  <si>
    <t>00301065210631500000</t>
  </si>
  <si>
    <t>00301065210631540251</t>
  </si>
  <si>
    <t>00301110700000000000</t>
  </si>
  <si>
    <t>00301110700500000000</t>
  </si>
  <si>
    <t>003011107005000800000</t>
  </si>
  <si>
    <t>003011107005000800290</t>
  </si>
  <si>
    <t>00301070200002880000</t>
  </si>
  <si>
    <t>00301070200002880290</t>
  </si>
  <si>
    <t>00302000000000000000</t>
  </si>
  <si>
    <t>0030203090511800000</t>
  </si>
  <si>
    <t>00302030905118120210(365)</t>
  </si>
  <si>
    <t>00302030905118120211(365)</t>
  </si>
  <si>
    <t>00302030905118120213(365)</t>
  </si>
  <si>
    <t>00302030905118240000(365)</t>
  </si>
  <si>
    <t>00302030905118240340(365)</t>
  </si>
  <si>
    <t>00303000000000000000</t>
  </si>
  <si>
    <t>00303107952000000000</t>
  </si>
  <si>
    <t>00303100000000000000</t>
  </si>
  <si>
    <t>00303107950000000000</t>
  </si>
  <si>
    <t>00303107952000240000</t>
  </si>
  <si>
    <t>00303107952000240340</t>
  </si>
  <si>
    <t>00304000000000000000</t>
  </si>
  <si>
    <t>00304090000000000000</t>
  </si>
  <si>
    <t>00304093150100000000</t>
  </si>
  <si>
    <t>00304093150111000000</t>
  </si>
  <si>
    <t>00304093150111240000</t>
  </si>
  <si>
    <t>00304093150111240225</t>
  </si>
  <si>
    <t>00304093150111240310</t>
  </si>
  <si>
    <t>00305000000000000000</t>
  </si>
  <si>
    <t>00305036000100200000</t>
  </si>
  <si>
    <t>00305036000100240000</t>
  </si>
  <si>
    <t>00305036000100240223</t>
  </si>
  <si>
    <t>00305036000500200000</t>
  </si>
  <si>
    <t>00305036000500240000</t>
  </si>
  <si>
    <t>00305036000500240225</t>
  </si>
  <si>
    <t>00305036000500240310</t>
  </si>
  <si>
    <t>00305036000500240340</t>
  </si>
  <si>
    <t>00308000000000000000</t>
  </si>
  <si>
    <t>00308010901421000000</t>
  </si>
  <si>
    <t>00308010901421600000</t>
  </si>
  <si>
    <t>00308010901421611000</t>
  </si>
  <si>
    <t>00308010901421611241(21203)</t>
  </si>
  <si>
    <t>00308014400000000000</t>
  </si>
  <si>
    <t>00308014409900000000</t>
  </si>
  <si>
    <t>00308014409900611000000</t>
  </si>
  <si>
    <t>00308014409900611241000</t>
  </si>
  <si>
    <t>00308014409900611241(21103)</t>
  </si>
  <si>
    <t>00308014409900611241(21303)</t>
  </si>
  <si>
    <t>00308014409900611241(22303)</t>
  </si>
  <si>
    <t>00308014409900611241(22503)</t>
  </si>
  <si>
    <t>00308014409900611241(22603)</t>
  </si>
  <si>
    <t>00308014409900611241(29003)</t>
  </si>
  <si>
    <t>00308014409900611241(31003)</t>
  </si>
  <si>
    <t>00308014409900611241(34003)</t>
  </si>
  <si>
    <t>00308014420000000000</t>
  </si>
  <si>
    <t>00308014429900000000</t>
  </si>
  <si>
    <t>00308014429900611000</t>
  </si>
  <si>
    <t>00308014429900611241</t>
  </si>
  <si>
    <t>00308014429900611241(21103)</t>
  </si>
  <si>
    <t>00308014429900611241(21303)</t>
  </si>
  <si>
    <t>00308014429900611241(22503)</t>
  </si>
  <si>
    <t>00308014429900611241(22603)</t>
  </si>
  <si>
    <t>00308014429900611241(29003)</t>
  </si>
  <si>
    <t>00308014429900611241(31003)</t>
  </si>
  <si>
    <t>00308014429900611241(34003)</t>
  </si>
  <si>
    <t>0038014450000000000</t>
  </si>
  <si>
    <t>00308014450000611000</t>
  </si>
  <si>
    <t>0030801445000000611241</t>
  </si>
  <si>
    <t>00308014450000611241(21103)</t>
  </si>
  <si>
    <t>00308014450000611241(21303)</t>
  </si>
  <si>
    <t>00308014450000611241(22303)</t>
  </si>
  <si>
    <t>00308014450000611241(22503)</t>
  </si>
  <si>
    <t>00308014450000611241(22603)</t>
  </si>
  <si>
    <t>00308014450000611241(29003)</t>
  </si>
  <si>
    <t>00308014450000611241(31003)</t>
  </si>
  <si>
    <t>00308014450000611241(34003)</t>
  </si>
  <si>
    <t>00308017951100000000</t>
  </si>
  <si>
    <t>00308017951100612000</t>
  </si>
  <si>
    <t>00308017951100612241(00303)</t>
  </si>
  <si>
    <t>00310010000000000000</t>
  </si>
  <si>
    <t>00310014910101312000</t>
  </si>
  <si>
    <t>00310014910101312263</t>
  </si>
  <si>
    <t>0079000000000000000</t>
  </si>
  <si>
    <t>00301050000000000000</t>
  </si>
  <si>
    <t>00301050000000000500</t>
  </si>
  <si>
    <t>00301050000000000600</t>
  </si>
  <si>
    <t>00301050200000000500</t>
  </si>
  <si>
    <t>00301050201000000510</t>
  </si>
  <si>
    <t>00301050201100000510</t>
  </si>
  <si>
    <t>00301050200000000600</t>
  </si>
  <si>
    <t>00301050201000000610</t>
  </si>
  <si>
    <t>00301050201100000610</t>
  </si>
  <si>
    <t>00396000000000000000</t>
  </si>
  <si>
    <t>00390000000000000000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</si>
</sst>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sz val="8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sz val="12"/>
      <name val="Times New Roman"/>
      <family val="1"/>
    </font>
    <font>
      <sz val="9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6"/>
      <name val="Arial Cyr"/>
      <family val="2"/>
    </font>
    <font>
      <u val="single"/>
      <sz val="8"/>
      <name val="Arial Cyr"/>
      <family val="2"/>
    </font>
    <font>
      <b/>
      <sz val="8"/>
      <name val="Arial Cyr"/>
      <family val="0"/>
    </font>
    <font>
      <u val="single"/>
      <sz val="11.5"/>
      <color indexed="12"/>
      <name val="Arial Cyr"/>
      <family val="0"/>
    </font>
    <font>
      <u val="single"/>
      <sz val="11.5"/>
      <color indexed="36"/>
      <name val="Arial Cyr"/>
      <family val="0"/>
    </font>
    <font>
      <sz val="8"/>
      <name val="Arial"/>
      <family val="2"/>
    </font>
    <font>
      <sz val="14"/>
      <name val="Times New Roman"/>
      <family val="1"/>
    </font>
    <font>
      <b/>
      <sz val="9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 style="thin"/>
      <top/>
      <bottom/>
    </border>
    <border>
      <left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 style="medium"/>
      <top style="thin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7" borderId="1" applyNumberFormat="0" applyAlignment="0" applyProtection="0"/>
    <xf numFmtId="0" fontId="11" fillId="15" borderId="2" applyNumberFormat="0" applyAlignment="0" applyProtection="0"/>
    <xf numFmtId="0" fontId="12" fillId="15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6" borderId="7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6" borderId="0" applyNumberFormat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49" fontId="2" fillId="0" borderId="13" xfId="0" applyNumberFormat="1" applyFont="1" applyBorder="1" applyAlignment="1">
      <alignment horizontal="centerContinuous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5" fillId="0" borderId="0" xfId="0" applyFont="1" applyAlignment="1">
      <alignment horizontal="centerContinuous"/>
    </xf>
    <xf numFmtId="49" fontId="2" fillId="0" borderId="0" xfId="0" applyNumberFormat="1" applyFont="1" applyBorder="1" applyAlignment="1">
      <alignment horizontal="left"/>
    </xf>
    <xf numFmtId="0" fontId="0" fillId="18" borderId="0" xfId="0" applyNumberFormat="1" applyFill="1" applyAlignment="1">
      <alignment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49" fontId="6" fillId="0" borderId="0" xfId="0" applyNumberFormat="1" applyFont="1" applyBorder="1" applyAlignment="1">
      <alignment horizontal="centerContinuous"/>
    </xf>
    <xf numFmtId="49" fontId="2" fillId="0" borderId="14" xfId="0" applyNumberFormat="1" applyFont="1" applyBorder="1" applyAlignment="1">
      <alignment horizontal="centerContinuous"/>
    </xf>
    <xf numFmtId="0" fontId="2" fillId="0" borderId="16" xfId="0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Fill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0" fontId="0" fillId="0" borderId="0" xfId="0" applyNumberFormat="1" applyFill="1" applyAlignment="1">
      <alignment/>
    </xf>
    <xf numFmtId="0" fontId="5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shrinkToFit="1"/>
    </xf>
    <xf numFmtId="0" fontId="2" fillId="0" borderId="17" xfId="0" applyFont="1" applyBorder="1" applyAlignment="1">
      <alignment horizontal="center" shrinkToFit="1"/>
    </xf>
    <xf numFmtId="0" fontId="0" fillId="0" borderId="17" xfId="0" applyBorder="1" applyAlignment="1">
      <alignment shrinkToFit="1"/>
    </xf>
    <xf numFmtId="0" fontId="2" fillId="0" borderId="10" xfId="0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shrinkToFit="1"/>
    </xf>
    <xf numFmtId="0" fontId="2" fillId="0" borderId="19" xfId="0" applyFont="1" applyBorder="1" applyAlignment="1">
      <alignment horizontal="center" shrinkToFit="1"/>
    </xf>
    <xf numFmtId="0" fontId="2" fillId="0" borderId="19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20" xfId="0" applyFont="1" applyBorder="1" applyAlignment="1">
      <alignment horizontal="center" vertical="center"/>
    </xf>
    <xf numFmtId="49" fontId="0" fillId="0" borderId="21" xfId="0" applyNumberFormat="1" applyBorder="1" applyAlignment="1">
      <alignment/>
    </xf>
    <xf numFmtId="0" fontId="2" fillId="0" borderId="0" xfId="0" applyFont="1" applyBorder="1" applyAlignment="1">
      <alignment horizontal="center" shrinkToFit="1"/>
    </xf>
    <xf numFmtId="49" fontId="2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shrinkToFit="1"/>
    </xf>
    <xf numFmtId="49" fontId="2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 shrinkToFit="1"/>
    </xf>
    <xf numFmtId="49" fontId="2" fillId="0" borderId="0" xfId="0" applyNumberFormat="1" applyFont="1" applyAlignment="1">
      <alignment shrinkToFit="1"/>
    </xf>
    <xf numFmtId="0" fontId="0" fillId="0" borderId="0" xfId="0" applyAlignment="1">
      <alignment shrinkToFit="1"/>
    </xf>
    <xf numFmtId="49" fontId="2" fillId="0" borderId="0" xfId="0" applyNumberFormat="1" applyFont="1" applyBorder="1" applyAlignment="1">
      <alignment shrinkToFit="1"/>
    </xf>
    <xf numFmtId="49" fontId="0" fillId="0" borderId="12" xfId="0" applyNumberFormat="1" applyBorder="1" applyAlignment="1">
      <alignment horizontal="left"/>
    </xf>
    <xf numFmtId="0" fontId="0" fillId="0" borderId="12" xfId="0" applyBorder="1" applyAlignment="1">
      <alignment shrinkToFit="1"/>
    </xf>
    <xf numFmtId="49" fontId="0" fillId="0" borderId="12" xfId="0" applyNumberFormat="1" applyBorder="1" applyAlignment="1">
      <alignment shrinkToFit="1"/>
    </xf>
    <xf numFmtId="0" fontId="2" fillId="0" borderId="0" xfId="0" applyFont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Alignment="1">
      <alignment/>
    </xf>
    <xf numFmtId="0" fontId="25" fillId="0" borderId="0" xfId="0" applyNumberFormat="1" applyFont="1" applyBorder="1" applyAlignment="1">
      <alignment horizontal="left" wrapText="1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20" xfId="0" applyNumberFormat="1" applyFont="1" applyBorder="1" applyAlignment="1">
      <alignment horizontal="left" wrapText="1"/>
    </xf>
    <xf numFmtId="0" fontId="2" fillId="0" borderId="20" xfId="0" applyNumberFormat="1" applyFont="1" applyBorder="1" applyAlignment="1">
      <alignment horizontal="center" vertical="center" shrinkToFit="1"/>
    </xf>
    <xf numFmtId="164" fontId="2" fillId="0" borderId="20" xfId="0" applyNumberFormat="1" applyFont="1" applyBorder="1" applyAlignment="1">
      <alignment horizontal="right" vertical="center" shrinkToFit="1"/>
    </xf>
    <xf numFmtId="0" fontId="25" fillId="0" borderId="0" xfId="0" applyNumberFormat="1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3" fillId="0" borderId="20" xfId="0" applyNumberFormat="1" applyFont="1" applyFill="1" applyBorder="1" applyAlignment="1">
      <alignment horizontal="center" shrinkToFit="1"/>
    </xf>
    <xf numFmtId="164" fontId="3" fillId="0" borderId="20" xfId="0" applyNumberFormat="1" applyFont="1" applyFill="1" applyBorder="1" applyAlignment="1">
      <alignment horizontal="right" shrinkToFit="1"/>
    </xf>
    <xf numFmtId="0" fontId="3" fillId="0" borderId="20" xfId="0" applyNumberFormat="1" applyFont="1" applyBorder="1" applyAlignment="1">
      <alignment horizontal="left" wrapText="1" indent="2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20" xfId="0" applyNumberFormat="1" applyFont="1" applyFill="1" applyBorder="1" applyAlignment="1">
      <alignment horizontal="left" wrapText="1" indent="2"/>
    </xf>
    <xf numFmtId="4" fontId="3" fillId="0" borderId="20" xfId="0" applyNumberFormat="1" applyFont="1" applyFill="1" applyBorder="1" applyAlignment="1">
      <alignment horizontal="right" shrinkToFit="1"/>
    </xf>
    <xf numFmtId="4" fontId="3" fillId="0" borderId="22" xfId="0" applyNumberFormat="1" applyFont="1" applyBorder="1" applyAlignment="1">
      <alignment horizontal="right" vertical="center" shrinkToFit="1"/>
    </xf>
    <xf numFmtId="4" fontId="3" fillId="0" borderId="23" xfId="0" applyNumberFormat="1" applyFont="1" applyBorder="1" applyAlignment="1">
      <alignment horizontal="right" vertical="center" shrinkToFit="1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49" fontId="3" fillId="0" borderId="20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 shrinkToFit="1"/>
    </xf>
    <xf numFmtId="49" fontId="3" fillId="0" borderId="22" xfId="0" applyNumberFormat="1" applyFont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 shrinkToFit="1"/>
    </xf>
    <xf numFmtId="49" fontId="3" fillId="0" borderId="25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shrinkToFit="1"/>
    </xf>
    <xf numFmtId="49" fontId="3" fillId="0" borderId="2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0" fontId="26" fillId="0" borderId="20" xfId="0" applyNumberFormat="1" applyFont="1" applyBorder="1" applyAlignment="1">
      <alignment horizontal="left" wrapText="1" indent="2"/>
    </xf>
    <xf numFmtId="0" fontId="26" fillId="0" borderId="27" xfId="0" applyFont="1" applyBorder="1" applyAlignment="1">
      <alignment horizontal="left" wrapText="1"/>
    </xf>
    <xf numFmtId="0" fontId="26" fillId="0" borderId="20" xfId="0" applyNumberFormat="1" applyFont="1" applyFill="1" applyBorder="1" applyAlignment="1">
      <alignment horizontal="left" wrapText="1"/>
    </xf>
    <xf numFmtId="0" fontId="26" fillId="0" borderId="20" xfId="0" applyNumberFormat="1" applyFont="1" applyFill="1" applyBorder="1" applyAlignment="1">
      <alignment horizontal="left" wrapText="1" indent="2"/>
    </xf>
    <xf numFmtId="49" fontId="3" fillId="0" borderId="25" xfId="0" applyNumberFormat="1" applyFont="1" applyBorder="1" applyAlignment="1">
      <alignment horizontal="center" vertical="center"/>
    </xf>
    <xf numFmtId="4" fontId="26" fillId="0" borderId="20" xfId="0" applyNumberFormat="1" applyFont="1" applyFill="1" applyBorder="1" applyAlignment="1">
      <alignment horizontal="right" shrinkToFit="1"/>
    </xf>
    <xf numFmtId="164" fontId="26" fillId="0" borderId="20" xfId="0" applyNumberFormat="1" applyFont="1" applyFill="1" applyBorder="1" applyAlignment="1">
      <alignment horizontal="right" shrinkToFit="1"/>
    </xf>
    <xf numFmtId="49" fontId="2" fillId="0" borderId="17" xfId="0" applyNumberFormat="1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wrapText="1" shrinkToFit="1"/>
    </xf>
    <xf numFmtId="49" fontId="26" fillId="0" borderId="20" xfId="0" applyNumberFormat="1" applyFont="1" applyFill="1" applyBorder="1" applyAlignment="1">
      <alignment horizontal="center" shrinkToFit="1"/>
    </xf>
    <xf numFmtId="49" fontId="26" fillId="0" borderId="20" xfId="0" applyNumberFormat="1" applyFont="1" applyFill="1" applyBorder="1" applyAlignment="1">
      <alignment horizontal="center"/>
    </xf>
    <xf numFmtId="49" fontId="3" fillId="0" borderId="20" xfId="0" applyNumberFormat="1" applyFont="1" applyBorder="1" applyAlignment="1">
      <alignment horizontal="center" wrapText="1" shrinkToFit="1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4" fontId="7" fillId="0" borderId="20" xfId="0" applyNumberFormat="1" applyFont="1" applyBorder="1" applyAlignment="1">
      <alignment horizontal="right" shrinkToFit="1"/>
    </xf>
    <xf numFmtId="4" fontId="7" fillId="0" borderId="20" xfId="0" applyNumberFormat="1" applyFont="1" applyBorder="1" applyAlignment="1">
      <alignment horizontal="right" wrapText="1" shrinkToFit="1"/>
    </xf>
    <xf numFmtId="0" fontId="29" fillId="0" borderId="20" xfId="0" applyFont="1" applyBorder="1" applyAlignment="1">
      <alignment wrapText="1"/>
    </xf>
    <xf numFmtId="0" fontId="26" fillId="0" borderId="20" xfId="0" applyNumberFormat="1" applyFont="1" applyFill="1" applyBorder="1" applyAlignment="1">
      <alignment horizontal="center" wrapText="1"/>
    </xf>
    <xf numFmtId="0" fontId="3" fillId="0" borderId="20" xfId="0" applyNumberFormat="1" applyFont="1" applyFill="1" applyBorder="1" applyAlignment="1">
      <alignment horizontal="center" wrapText="1"/>
    </xf>
    <xf numFmtId="49" fontId="26" fillId="0" borderId="20" xfId="0" applyNumberFormat="1" applyFont="1" applyFill="1" applyBorder="1" applyAlignment="1">
      <alignment horizontal="left" wrapText="1" indent="2"/>
    </xf>
    <xf numFmtId="0" fontId="3" fillId="0" borderId="20" xfId="0" applyNumberFormat="1" applyFont="1" applyFill="1" applyBorder="1" applyAlignment="1">
      <alignment wrapText="1"/>
    </xf>
    <xf numFmtId="0" fontId="30" fillId="0" borderId="0" xfId="0" applyFont="1" applyAlignment="1">
      <alignment horizontal="center"/>
    </xf>
    <xf numFmtId="0" fontId="26" fillId="19" borderId="20" xfId="0" applyFont="1" applyFill="1" applyBorder="1" applyAlignment="1">
      <alignment vertical="top" wrapText="1"/>
    </xf>
    <xf numFmtId="49" fontId="26" fillId="0" borderId="20" xfId="0" applyNumberFormat="1" applyFont="1" applyBorder="1" applyAlignment="1">
      <alignment horizontal="center" shrinkToFit="1"/>
    </xf>
    <xf numFmtId="49" fontId="26" fillId="0" borderId="20" xfId="0" applyNumberFormat="1" applyFont="1" applyBorder="1" applyAlignment="1">
      <alignment horizontal="center"/>
    </xf>
    <xf numFmtId="4" fontId="31" fillId="0" borderId="20" xfId="0" applyNumberFormat="1" applyFont="1" applyBorder="1" applyAlignment="1">
      <alignment horizontal="right" shrinkToFit="1"/>
    </xf>
    <xf numFmtId="0" fontId="32" fillId="19" borderId="20" xfId="0" applyFont="1" applyFill="1" applyBorder="1" applyAlignment="1">
      <alignment vertical="top" wrapText="1"/>
    </xf>
    <xf numFmtId="0" fontId="29" fillId="0" borderId="20" xfId="0" applyFont="1" applyBorder="1" applyAlignment="1">
      <alignment horizontal="left" wrapText="1"/>
    </xf>
    <xf numFmtId="49" fontId="33" fillId="0" borderId="20" xfId="0" applyNumberFormat="1" applyFont="1" applyBorder="1" applyAlignment="1">
      <alignment horizontal="center" wrapText="1"/>
    </xf>
    <xf numFmtId="49" fontId="34" fillId="0" borderId="20" xfId="0" applyNumberFormat="1" applyFont="1" applyBorder="1" applyAlignment="1">
      <alignment horizontal="center" wrapText="1"/>
    </xf>
    <xf numFmtId="49" fontId="35" fillId="0" borderId="20" xfId="0" applyNumberFormat="1" applyFont="1" applyBorder="1" applyAlignment="1">
      <alignment horizontal="center" vertical="top" wrapText="1"/>
    </xf>
    <xf numFmtId="49" fontId="35" fillId="0" borderId="0" xfId="0" applyNumberFormat="1" applyFont="1" applyAlignment="1">
      <alignment horizontal="center" vertical="top" wrapText="1"/>
    </xf>
    <xf numFmtId="0" fontId="36" fillId="0" borderId="20" xfId="0" applyFont="1" applyBorder="1" applyAlignment="1">
      <alignment horizontal="left" wrapText="1"/>
    </xf>
    <xf numFmtId="0" fontId="37" fillId="0" borderId="20" xfId="0" applyFont="1" applyBorder="1" applyAlignment="1">
      <alignment wrapText="1"/>
    </xf>
    <xf numFmtId="0" fontId="37" fillId="0" borderId="0" xfId="0" applyFont="1" applyAlignment="1">
      <alignment wrapText="1"/>
    </xf>
    <xf numFmtId="0" fontId="38" fillId="0" borderId="20" xfId="0" applyFont="1" applyBorder="1" applyAlignment="1">
      <alignment horizontal="justify" wrapText="1"/>
    </xf>
    <xf numFmtId="0" fontId="37" fillId="0" borderId="20" xfId="0" applyFont="1" applyBorder="1" applyAlignment="1">
      <alignment horizontal="justify" wrapText="1"/>
    </xf>
    <xf numFmtId="49" fontId="38" fillId="0" borderId="20" xfId="0" applyNumberFormat="1" applyFont="1" applyBorder="1" applyAlignment="1">
      <alignment horizontal="center" wrapText="1"/>
    </xf>
    <xf numFmtId="49" fontId="37" fillId="0" borderId="20" xfId="0" applyNumberFormat="1" applyFont="1" applyBorder="1" applyAlignment="1">
      <alignment horizontal="center" wrapText="1"/>
    </xf>
    <xf numFmtId="10" fontId="36" fillId="15" borderId="20" xfId="0" applyNumberFormat="1" applyFont="1" applyFill="1" applyBorder="1" applyAlignment="1">
      <alignment vertical="top" wrapText="1"/>
    </xf>
    <xf numFmtId="10" fontId="29" fillId="15" borderId="20" xfId="0" applyNumberFormat="1" applyFont="1" applyFill="1" applyBorder="1" applyAlignment="1">
      <alignment vertical="top" wrapText="1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left" wrapText="1"/>
    </xf>
    <xf numFmtId="0" fontId="0" fillId="0" borderId="12" xfId="0" applyBorder="1" applyAlignment="1">
      <alignment wrapText="1"/>
    </xf>
    <xf numFmtId="0" fontId="5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 shrinkToFit="1"/>
    </xf>
    <xf numFmtId="0" fontId="0" fillId="0" borderId="17" xfId="0" applyBorder="1" applyAlignment="1">
      <alignment vertical="center" wrapText="1" shrinkToFit="1"/>
    </xf>
    <xf numFmtId="0" fontId="0" fillId="0" borderId="22" xfId="0" applyBorder="1" applyAlignment="1">
      <alignment vertical="center" wrapText="1" shrinkToFit="1"/>
    </xf>
    <xf numFmtId="0" fontId="2" fillId="0" borderId="19" xfId="0" applyFont="1" applyBorder="1" applyAlignment="1">
      <alignment horizontal="center" wrapText="1" shrinkToFit="1"/>
    </xf>
    <xf numFmtId="0" fontId="0" fillId="0" borderId="17" xfId="0" applyBorder="1" applyAlignment="1">
      <alignment horizontal="center" wrapText="1" shrinkToFit="1"/>
    </xf>
    <xf numFmtId="0" fontId="0" fillId="0" borderId="22" xfId="0" applyBorder="1" applyAlignment="1">
      <alignment horizontal="center" wrapText="1" shrinkToFi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 shrinkToFit="1"/>
    </xf>
    <xf numFmtId="49" fontId="2" fillId="0" borderId="17" xfId="0" applyNumberFormat="1" applyFont="1" applyBorder="1" applyAlignment="1">
      <alignment horizontal="center" vertical="center" wrapText="1" shrinkToFit="1"/>
    </xf>
    <xf numFmtId="49" fontId="2" fillId="0" borderId="22" xfId="0" applyNumberFormat="1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0" fillId="0" borderId="22" xfId="0" applyBorder="1" applyAlignment="1">
      <alignment horizontal="center"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zoomScalePageLayoutView="0" workbookViewId="0" topLeftCell="A8">
      <selection activeCell="D33" sqref="D33:E33"/>
    </sheetView>
  </sheetViews>
  <sheetFormatPr defaultColWidth="9.00390625" defaultRowHeight="12.75"/>
  <cols>
    <col min="1" max="1" width="52.00390625" style="0" customWidth="1"/>
    <col min="2" max="2" width="6.75390625" style="0" customWidth="1"/>
    <col min="3" max="3" width="19.625" style="0" customWidth="1"/>
    <col min="4" max="4" width="10.75390625" style="0" customWidth="1"/>
    <col min="5" max="5" width="12.00390625" style="0" customWidth="1"/>
    <col min="6" max="6" width="10.25390625" style="0" customWidth="1"/>
    <col min="7" max="7" width="0.74609375" style="0" hidden="1" customWidth="1"/>
    <col min="8" max="8" width="0.74609375" style="0" customWidth="1"/>
  </cols>
  <sheetData>
    <row r="1" spans="1:8" s="25" customFormat="1" ht="13.5" customHeight="1">
      <c r="A1" s="20" t="s">
        <v>177</v>
      </c>
      <c r="B1" s="20"/>
      <c r="C1" s="9"/>
      <c r="D1" s="9"/>
      <c r="E1" s="9"/>
      <c r="F1" s="2"/>
      <c r="G1" s="26"/>
      <c r="H1" s="27"/>
    </row>
    <row r="2" spans="1:8" s="25" customFormat="1" ht="13.5" customHeight="1" thickBot="1">
      <c r="A2" s="20"/>
      <c r="B2" s="20"/>
      <c r="C2" s="9"/>
      <c r="D2" s="9"/>
      <c r="E2" s="9"/>
      <c r="F2" s="18" t="s">
        <v>3</v>
      </c>
      <c r="G2" s="26"/>
      <c r="H2" s="27"/>
    </row>
    <row r="3" spans="1:8" s="25" customFormat="1" ht="13.5" customHeight="1">
      <c r="A3"/>
      <c r="B3" s="8"/>
      <c r="C3"/>
      <c r="D3"/>
      <c r="E3"/>
      <c r="F3" s="13" t="s">
        <v>13</v>
      </c>
      <c r="G3" s="26"/>
      <c r="H3" s="27"/>
    </row>
    <row r="4" spans="1:8" s="25" customFormat="1" ht="13.5" customHeight="1">
      <c r="A4" s="65"/>
      <c r="B4" s="139" t="s">
        <v>285</v>
      </c>
      <c r="C4" s="139"/>
      <c r="D4" s="65"/>
      <c r="E4" s="10" t="s">
        <v>14</v>
      </c>
      <c r="F4" s="14" t="s">
        <v>286</v>
      </c>
      <c r="G4" s="26"/>
      <c r="H4" s="27"/>
    </row>
    <row r="5" spans="1:8" s="25" customFormat="1" ht="13.5" customHeight="1">
      <c r="A5" s="8" t="s">
        <v>28</v>
      </c>
      <c r="B5" s="8"/>
      <c r="C5" s="8"/>
      <c r="D5" s="7"/>
      <c r="E5" s="31" t="s">
        <v>20</v>
      </c>
      <c r="F5" s="93" t="s">
        <v>155</v>
      </c>
      <c r="G5" s="26"/>
      <c r="H5" s="27"/>
    </row>
    <row r="6" spans="1:8" s="25" customFormat="1" ht="21" customHeight="1">
      <c r="A6" s="8" t="s">
        <v>29</v>
      </c>
      <c r="B6" s="140" t="s">
        <v>153</v>
      </c>
      <c r="C6" s="141"/>
      <c r="D6" s="141"/>
      <c r="E6" s="96" t="s">
        <v>30</v>
      </c>
      <c r="F6" s="101" t="s">
        <v>162</v>
      </c>
      <c r="G6" s="26"/>
      <c r="H6" s="27"/>
    </row>
    <row r="7" spans="1:8" s="25" customFormat="1" ht="13.5" customHeight="1">
      <c r="A7" s="8" t="s">
        <v>15</v>
      </c>
      <c r="B7" s="8"/>
      <c r="C7" s="8"/>
      <c r="D7" s="7"/>
      <c r="E7" s="7" t="s">
        <v>31</v>
      </c>
      <c r="F7" s="92" t="s">
        <v>154</v>
      </c>
      <c r="G7" s="26"/>
      <c r="H7" s="27"/>
    </row>
    <row r="8" spans="1:8" s="25" customFormat="1" ht="13.5" customHeight="1">
      <c r="A8" s="65" t="s">
        <v>161</v>
      </c>
      <c r="B8" s="8"/>
      <c r="C8" s="8"/>
      <c r="D8" s="7"/>
      <c r="E8" s="7"/>
      <c r="F8" s="28"/>
      <c r="G8" s="26"/>
      <c r="H8" s="27"/>
    </row>
    <row r="9" spans="1:8" s="25" customFormat="1" ht="13.5" customHeight="1" thickBot="1">
      <c r="A9" s="8" t="s">
        <v>21</v>
      </c>
      <c r="B9" s="8"/>
      <c r="C9" s="8"/>
      <c r="D9" s="7"/>
      <c r="E9" s="7"/>
      <c r="F9" s="15" t="s">
        <v>0</v>
      </c>
      <c r="G9" s="26"/>
      <c r="H9" s="27"/>
    </row>
    <row r="10" spans="1:8" ht="14.25" customHeight="1">
      <c r="A10" s="142" t="s">
        <v>10</v>
      </c>
      <c r="B10" s="142"/>
      <c r="C10" s="142"/>
      <c r="D10" s="142"/>
      <c r="E10" s="142"/>
      <c r="F10" s="142"/>
      <c r="G10" s="40"/>
      <c r="H10" s="40"/>
    </row>
    <row r="11" spans="1:8" ht="5.25" customHeight="1">
      <c r="A11" s="19"/>
      <c r="B11" s="19"/>
      <c r="C11" s="11"/>
      <c r="D11" s="12"/>
      <c r="E11" s="12"/>
      <c r="F11" s="12"/>
      <c r="G11" s="12"/>
      <c r="H11" s="12"/>
    </row>
    <row r="12" spans="1:6" ht="13.5" customHeight="1">
      <c r="A12" s="143" t="s">
        <v>4</v>
      </c>
      <c r="B12" s="143" t="s">
        <v>25</v>
      </c>
      <c r="C12" s="70" t="s">
        <v>35</v>
      </c>
      <c r="D12" s="148" t="s">
        <v>11</v>
      </c>
      <c r="E12" s="148" t="s">
        <v>165</v>
      </c>
      <c r="F12" s="143" t="s">
        <v>166</v>
      </c>
    </row>
    <row r="13" spans="1:6" ht="9.75" customHeight="1">
      <c r="A13" s="144"/>
      <c r="B13" s="146"/>
      <c r="C13" s="70" t="s">
        <v>36</v>
      </c>
      <c r="D13" s="149"/>
      <c r="E13" s="149"/>
      <c r="F13" s="146"/>
    </row>
    <row r="14" spans="1:6" ht="9.75" customHeight="1">
      <c r="A14" s="145"/>
      <c r="B14" s="147"/>
      <c r="C14" s="70" t="s">
        <v>33</v>
      </c>
      <c r="D14" s="150"/>
      <c r="E14" s="150"/>
      <c r="F14" s="147"/>
    </row>
    <row r="15" spans="1:6" ht="9.75" customHeight="1" thickBot="1">
      <c r="A15" s="51">
        <v>1</v>
      </c>
      <c r="B15" s="6">
        <v>2</v>
      </c>
      <c r="C15" s="6">
        <v>3</v>
      </c>
      <c r="D15" s="3" t="s">
        <v>1</v>
      </c>
      <c r="E15" s="3" t="s">
        <v>2</v>
      </c>
      <c r="F15" s="3" t="s">
        <v>5</v>
      </c>
    </row>
    <row r="16" spans="1:10" s="23" customFormat="1" ht="12.75">
      <c r="A16" s="98" t="s">
        <v>37</v>
      </c>
      <c r="B16" s="120" t="s">
        <v>89</v>
      </c>
      <c r="C16" s="121" t="s">
        <v>90</v>
      </c>
      <c r="D16" s="122">
        <f>D17+D63</f>
        <v>2318659</v>
      </c>
      <c r="E16" s="122">
        <f>E17+E63</f>
        <v>1680380.04</v>
      </c>
      <c r="F16" s="122">
        <f>D16-E16</f>
        <v>638278.96</v>
      </c>
      <c r="G16" s="75"/>
      <c r="H16" s="75"/>
      <c r="I16" s="75"/>
      <c r="J16" s="75"/>
    </row>
    <row r="17" spans="1:10" s="80" customFormat="1" ht="14.25" customHeight="1">
      <c r="A17" s="97" t="s">
        <v>91</v>
      </c>
      <c r="B17" s="120" t="s">
        <v>89</v>
      </c>
      <c r="C17" s="121" t="s">
        <v>92</v>
      </c>
      <c r="D17" s="122">
        <f>D18+D33+D43+D52+D56+D60+D29+D46+D24+D49</f>
        <v>712300</v>
      </c>
      <c r="E17" s="122">
        <f>E18+E33+E43+E52+E56+E60+E29+E46+E24</f>
        <v>414808.29000000004</v>
      </c>
      <c r="F17" s="122">
        <f aca="true" t="shared" si="0" ref="F17:F74">D17-E17</f>
        <v>297491.70999999996</v>
      </c>
      <c r="G17" s="79"/>
      <c r="H17" s="79"/>
      <c r="I17" s="79"/>
      <c r="J17" s="79"/>
    </row>
    <row r="18" spans="1:10" s="80" customFormat="1" ht="15.75" customHeight="1">
      <c r="A18" s="97" t="s">
        <v>93</v>
      </c>
      <c r="B18" s="120" t="s">
        <v>89</v>
      </c>
      <c r="C18" s="121" t="s">
        <v>94</v>
      </c>
      <c r="D18" s="122">
        <f>D19</f>
        <v>162300</v>
      </c>
      <c r="E18" s="122">
        <f>E19</f>
        <v>107468.6</v>
      </c>
      <c r="F18" s="122">
        <f t="shared" si="0"/>
        <v>54831.399999999994</v>
      </c>
      <c r="G18" s="79"/>
      <c r="H18" s="79"/>
      <c r="I18" s="79"/>
      <c r="J18" s="79"/>
    </row>
    <row r="19" spans="1:10" s="80" customFormat="1" ht="12.75">
      <c r="A19" s="78" t="s">
        <v>95</v>
      </c>
      <c r="B19" s="94" t="s">
        <v>89</v>
      </c>
      <c r="C19" s="95" t="s">
        <v>96</v>
      </c>
      <c r="D19" s="111">
        <f>D20+D23</f>
        <v>162300</v>
      </c>
      <c r="E19" s="111">
        <f>E20+E22+E23</f>
        <v>107468.6</v>
      </c>
      <c r="F19" s="111">
        <f t="shared" si="0"/>
        <v>54831.399999999994</v>
      </c>
      <c r="G19" s="79"/>
      <c r="H19" s="79"/>
      <c r="I19" s="79"/>
      <c r="J19" s="79"/>
    </row>
    <row r="20" spans="1:10" s="80" customFormat="1" ht="55.5" customHeight="1">
      <c r="A20" s="78" t="s">
        <v>217</v>
      </c>
      <c r="B20" s="94" t="s">
        <v>89</v>
      </c>
      <c r="C20" s="95" t="s">
        <v>216</v>
      </c>
      <c r="D20" s="111">
        <v>162300</v>
      </c>
      <c r="E20" s="111">
        <v>105172</v>
      </c>
      <c r="F20" s="111">
        <f t="shared" si="0"/>
        <v>57128</v>
      </c>
      <c r="G20" s="79"/>
      <c r="H20" s="79"/>
      <c r="I20" s="79"/>
      <c r="J20" s="79"/>
    </row>
    <row r="21" spans="1:10" s="80" customFormat="1" ht="69.75" customHeight="1" hidden="1">
      <c r="A21" s="78"/>
      <c r="B21" s="94" t="s">
        <v>89</v>
      </c>
      <c r="C21" s="95"/>
      <c r="D21" s="111"/>
      <c r="E21" s="111"/>
      <c r="F21" s="111">
        <f t="shared" si="0"/>
        <v>0</v>
      </c>
      <c r="G21" s="79"/>
      <c r="H21" s="79"/>
      <c r="I21" s="79"/>
      <c r="J21" s="79"/>
    </row>
    <row r="22" spans="1:12" s="80" customFormat="1" ht="63.75" customHeight="1" hidden="1">
      <c r="A22" s="113"/>
      <c r="B22" s="108" t="s">
        <v>89</v>
      </c>
      <c r="C22" s="95"/>
      <c r="D22" s="112"/>
      <c r="E22" s="112"/>
      <c r="F22" s="111">
        <f t="shared" si="0"/>
        <v>0</v>
      </c>
      <c r="G22" s="109"/>
      <c r="H22" s="109"/>
      <c r="I22" s="109"/>
      <c r="J22" s="109"/>
      <c r="K22" s="110"/>
      <c r="L22" s="110"/>
    </row>
    <row r="23" spans="1:12" s="80" customFormat="1" ht="33.75" customHeight="1">
      <c r="A23" s="124" t="s">
        <v>226</v>
      </c>
      <c r="B23" s="108" t="s">
        <v>89</v>
      </c>
      <c r="C23" s="95" t="s">
        <v>249</v>
      </c>
      <c r="D23" s="112"/>
      <c r="E23" s="112">
        <v>2296.6</v>
      </c>
      <c r="F23" s="111">
        <f t="shared" si="0"/>
        <v>-2296.6</v>
      </c>
      <c r="G23" s="109"/>
      <c r="H23" s="109"/>
      <c r="I23" s="109"/>
      <c r="J23" s="109"/>
      <c r="K23" s="110"/>
      <c r="L23" s="110"/>
    </row>
    <row r="24" spans="1:12" s="80" customFormat="1" ht="30" customHeight="1">
      <c r="A24" s="129" t="s">
        <v>254</v>
      </c>
      <c r="B24" s="108" t="s">
        <v>89</v>
      </c>
      <c r="C24" s="125" t="s">
        <v>259</v>
      </c>
      <c r="D24" s="112">
        <f>D25+D26+D27+D28</f>
        <v>528000</v>
      </c>
      <c r="E24" s="112">
        <f>E25+E26+E27+E28</f>
        <v>289333.30000000005</v>
      </c>
      <c r="F24" s="111">
        <f t="shared" si="0"/>
        <v>238666.69999999995</v>
      </c>
      <c r="G24" s="109"/>
      <c r="H24" s="109"/>
      <c r="I24" s="109"/>
      <c r="J24" s="109"/>
      <c r="K24" s="110"/>
      <c r="L24" s="110"/>
    </row>
    <row r="25" spans="1:12" s="80" customFormat="1" ht="46.5" customHeight="1">
      <c r="A25" s="130" t="s">
        <v>255</v>
      </c>
      <c r="B25" s="108" t="s">
        <v>89</v>
      </c>
      <c r="C25" s="126" t="s">
        <v>260</v>
      </c>
      <c r="D25" s="112">
        <v>223397</v>
      </c>
      <c r="E25" s="112">
        <v>111567.17</v>
      </c>
      <c r="F25" s="111">
        <f t="shared" si="0"/>
        <v>111829.83</v>
      </c>
      <c r="G25" s="109"/>
      <c r="H25" s="109"/>
      <c r="I25" s="109"/>
      <c r="J25" s="109"/>
      <c r="K25" s="110"/>
      <c r="L25" s="110"/>
    </row>
    <row r="26" spans="1:12" s="80" customFormat="1" ht="57" customHeight="1">
      <c r="A26" s="130" t="s">
        <v>256</v>
      </c>
      <c r="B26" s="108" t="s">
        <v>89</v>
      </c>
      <c r="C26" s="127" t="s">
        <v>261</v>
      </c>
      <c r="D26" s="112">
        <v>3802</v>
      </c>
      <c r="E26" s="112">
        <v>2300.6</v>
      </c>
      <c r="F26" s="111">
        <f t="shared" si="0"/>
        <v>1501.4</v>
      </c>
      <c r="G26" s="109"/>
      <c r="H26" s="109"/>
      <c r="I26" s="109"/>
      <c r="J26" s="109"/>
      <c r="K26" s="110"/>
      <c r="L26" s="110"/>
    </row>
    <row r="27" spans="1:12" s="80" customFormat="1" ht="45.75" customHeight="1">
      <c r="A27" s="130" t="s">
        <v>257</v>
      </c>
      <c r="B27" s="108" t="s">
        <v>89</v>
      </c>
      <c r="C27" s="128" t="s">
        <v>262</v>
      </c>
      <c r="D27" s="112">
        <v>287918</v>
      </c>
      <c r="E27" s="112">
        <v>176407.75</v>
      </c>
      <c r="F27" s="111">
        <f t="shared" si="0"/>
        <v>111510.25</v>
      </c>
      <c r="G27" s="109"/>
      <c r="H27" s="109"/>
      <c r="I27" s="109"/>
      <c r="J27" s="109"/>
      <c r="K27" s="110"/>
      <c r="L27" s="110"/>
    </row>
    <row r="28" spans="1:12" s="80" customFormat="1" ht="52.5" customHeight="1">
      <c r="A28" s="131" t="s">
        <v>258</v>
      </c>
      <c r="B28" s="108" t="s">
        <v>89</v>
      </c>
      <c r="C28" s="127" t="s">
        <v>263</v>
      </c>
      <c r="D28" s="112">
        <v>12883</v>
      </c>
      <c r="E28" s="112">
        <v>-942.22</v>
      </c>
      <c r="F28" s="111">
        <f t="shared" si="0"/>
        <v>13825.22</v>
      </c>
      <c r="G28" s="109"/>
      <c r="H28" s="109"/>
      <c r="I28" s="109"/>
      <c r="J28" s="109"/>
      <c r="K28" s="110"/>
      <c r="L28" s="110"/>
    </row>
    <row r="29" spans="1:10" s="80" customFormat="1" ht="12.75">
      <c r="A29" s="97" t="s">
        <v>178</v>
      </c>
      <c r="B29" s="120" t="s">
        <v>89</v>
      </c>
      <c r="C29" s="121" t="s">
        <v>179</v>
      </c>
      <c r="D29" s="122">
        <f>D30</f>
        <v>6000</v>
      </c>
      <c r="E29" s="122">
        <f>E30</f>
        <v>9084.15</v>
      </c>
      <c r="F29" s="122">
        <f t="shared" si="0"/>
        <v>-3084.1499999999996</v>
      </c>
      <c r="G29" s="79"/>
      <c r="H29" s="79"/>
      <c r="I29" s="79"/>
      <c r="J29" s="79"/>
    </row>
    <row r="30" spans="1:10" s="80" customFormat="1" ht="15.75" customHeight="1">
      <c r="A30" s="78" t="s">
        <v>181</v>
      </c>
      <c r="B30" s="94" t="s">
        <v>89</v>
      </c>
      <c r="C30" s="95" t="s">
        <v>180</v>
      </c>
      <c r="D30" s="111">
        <f>D31+D32</f>
        <v>6000</v>
      </c>
      <c r="E30" s="111">
        <f>E31+E32</f>
        <v>9084.15</v>
      </c>
      <c r="F30" s="111">
        <f t="shared" si="0"/>
        <v>-3084.1499999999996</v>
      </c>
      <c r="G30" s="79"/>
      <c r="H30" s="79"/>
      <c r="I30" s="79"/>
      <c r="J30" s="79"/>
    </row>
    <row r="31" spans="1:10" s="80" customFormat="1" ht="15.75" customHeight="1">
      <c r="A31" s="78" t="s">
        <v>181</v>
      </c>
      <c r="B31" s="94" t="s">
        <v>89</v>
      </c>
      <c r="C31" s="95" t="s">
        <v>220</v>
      </c>
      <c r="D31" s="111">
        <v>6000</v>
      </c>
      <c r="E31" s="111">
        <v>9084.15</v>
      </c>
      <c r="F31" s="111">
        <f t="shared" si="0"/>
        <v>-3084.1499999999996</v>
      </c>
      <c r="G31" s="79"/>
      <c r="H31" s="79"/>
      <c r="I31" s="79"/>
      <c r="J31" s="79"/>
    </row>
    <row r="32" spans="1:10" s="80" customFormat="1" ht="21.75" customHeight="1" hidden="1">
      <c r="A32" s="78" t="s">
        <v>234</v>
      </c>
      <c r="B32" s="94" t="s">
        <v>89</v>
      </c>
      <c r="C32" s="95" t="s">
        <v>221</v>
      </c>
      <c r="D32" s="111"/>
      <c r="E32" s="111"/>
      <c r="F32" s="111">
        <f t="shared" si="0"/>
        <v>0</v>
      </c>
      <c r="G32" s="79"/>
      <c r="H32" s="79"/>
      <c r="I32" s="79"/>
      <c r="J32" s="79"/>
    </row>
    <row r="33" spans="1:10" s="80" customFormat="1" ht="18" customHeight="1">
      <c r="A33" s="97" t="s">
        <v>97</v>
      </c>
      <c r="B33" s="120" t="s">
        <v>89</v>
      </c>
      <c r="C33" s="121" t="s">
        <v>98</v>
      </c>
      <c r="D33" s="122">
        <f>D34+D38+D36</f>
        <v>3000</v>
      </c>
      <c r="E33" s="122">
        <f>E34+E38+E36</f>
        <v>950.91</v>
      </c>
      <c r="F33" s="122">
        <f t="shared" si="0"/>
        <v>2049.09</v>
      </c>
      <c r="G33" s="79"/>
      <c r="H33" s="79"/>
      <c r="I33" s="79"/>
      <c r="J33" s="79"/>
    </row>
    <row r="34" spans="1:10" s="80" customFormat="1" ht="12.75" customHeight="1" hidden="1">
      <c r="A34" s="78" t="s">
        <v>99</v>
      </c>
      <c r="B34" s="94" t="s">
        <v>89</v>
      </c>
      <c r="C34" s="95" t="s">
        <v>100</v>
      </c>
      <c r="D34" s="111">
        <f>D35</f>
        <v>0</v>
      </c>
      <c r="E34" s="111">
        <f>E35</f>
        <v>0</v>
      </c>
      <c r="F34" s="122">
        <f t="shared" si="0"/>
        <v>0</v>
      </c>
      <c r="G34" s="79"/>
      <c r="H34" s="79"/>
      <c r="I34" s="79"/>
      <c r="J34" s="79"/>
    </row>
    <row r="35" spans="1:10" s="80" customFormat="1" ht="37.5" customHeight="1" hidden="1">
      <c r="A35" s="78" t="s">
        <v>101</v>
      </c>
      <c r="B35" s="94" t="s">
        <v>89</v>
      </c>
      <c r="C35" s="95" t="s">
        <v>102</v>
      </c>
      <c r="D35" s="111"/>
      <c r="E35" s="111"/>
      <c r="F35" s="122">
        <f t="shared" si="0"/>
        <v>0</v>
      </c>
      <c r="G35" s="79"/>
      <c r="H35" s="79"/>
      <c r="I35" s="79"/>
      <c r="J35" s="79"/>
    </row>
    <row r="36" spans="1:10" s="80" customFormat="1" ht="18.75" customHeight="1">
      <c r="A36" s="78" t="s">
        <v>99</v>
      </c>
      <c r="B36" s="94" t="s">
        <v>89</v>
      </c>
      <c r="C36" s="95" t="s">
        <v>100</v>
      </c>
      <c r="D36" s="111">
        <f>D37</f>
        <v>0</v>
      </c>
      <c r="E36" s="111">
        <f>E37</f>
        <v>15.79</v>
      </c>
      <c r="F36" s="122">
        <f t="shared" si="0"/>
        <v>-15.79</v>
      </c>
      <c r="G36" s="79"/>
      <c r="H36" s="79"/>
      <c r="I36" s="79"/>
      <c r="J36" s="79"/>
    </row>
    <row r="37" spans="1:10" s="80" customFormat="1" ht="40.5" customHeight="1">
      <c r="A37" s="78" t="s">
        <v>101</v>
      </c>
      <c r="B37" s="94" t="s">
        <v>89</v>
      </c>
      <c r="C37" s="95" t="s">
        <v>102</v>
      </c>
      <c r="D37" s="111"/>
      <c r="E37" s="111">
        <v>15.79</v>
      </c>
      <c r="F37" s="122">
        <f t="shared" si="0"/>
        <v>-15.79</v>
      </c>
      <c r="G37" s="79"/>
      <c r="H37" s="79"/>
      <c r="I37" s="79"/>
      <c r="J37" s="79"/>
    </row>
    <row r="38" spans="1:10" s="80" customFormat="1" ht="12.75">
      <c r="A38" s="78" t="s">
        <v>103</v>
      </c>
      <c r="B38" s="94" t="s">
        <v>89</v>
      </c>
      <c r="C38" s="95" t="s">
        <v>104</v>
      </c>
      <c r="D38" s="111">
        <f>D39+D41</f>
        <v>3000</v>
      </c>
      <c r="E38" s="111">
        <f>E39+E41</f>
        <v>935.12</v>
      </c>
      <c r="F38" s="111">
        <f t="shared" si="0"/>
        <v>2064.88</v>
      </c>
      <c r="G38" s="79"/>
      <c r="H38" s="79"/>
      <c r="I38" s="79"/>
      <c r="J38" s="79"/>
    </row>
    <row r="39" spans="1:10" s="80" customFormat="1" ht="39.75" customHeight="1">
      <c r="A39" s="78" t="s">
        <v>105</v>
      </c>
      <c r="B39" s="94" t="s">
        <v>89</v>
      </c>
      <c r="C39" s="95" t="s">
        <v>106</v>
      </c>
      <c r="D39" s="111">
        <f>D40</f>
        <v>1000</v>
      </c>
      <c r="E39" s="111">
        <f>E40</f>
        <v>244.75</v>
      </c>
      <c r="F39" s="111">
        <f t="shared" si="0"/>
        <v>755.25</v>
      </c>
      <c r="G39" s="79"/>
      <c r="H39" s="79"/>
      <c r="I39" s="79"/>
      <c r="J39" s="79"/>
    </row>
    <row r="40" spans="1:10" s="80" customFormat="1" ht="45.75" customHeight="1">
      <c r="A40" s="78" t="s">
        <v>107</v>
      </c>
      <c r="B40" s="94" t="s">
        <v>89</v>
      </c>
      <c r="C40" s="95" t="s">
        <v>108</v>
      </c>
      <c r="D40" s="111">
        <v>1000</v>
      </c>
      <c r="E40" s="111">
        <v>244.75</v>
      </c>
      <c r="F40" s="111">
        <f t="shared" si="0"/>
        <v>755.25</v>
      </c>
      <c r="G40" s="79"/>
      <c r="H40" s="79"/>
      <c r="I40" s="79"/>
      <c r="J40" s="79"/>
    </row>
    <row r="41" spans="1:10" s="80" customFormat="1" ht="36" customHeight="1">
      <c r="A41" s="78" t="s">
        <v>109</v>
      </c>
      <c r="B41" s="94" t="s">
        <v>89</v>
      </c>
      <c r="C41" s="95" t="s">
        <v>110</v>
      </c>
      <c r="D41" s="111">
        <f>D42</f>
        <v>2000</v>
      </c>
      <c r="E41" s="111">
        <f>E42</f>
        <v>690.37</v>
      </c>
      <c r="F41" s="111">
        <f t="shared" si="0"/>
        <v>1309.63</v>
      </c>
      <c r="G41" s="79"/>
      <c r="H41" s="79"/>
      <c r="I41" s="79"/>
      <c r="J41" s="79"/>
    </row>
    <row r="42" spans="1:10" s="80" customFormat="1" ht="47.25" customHeight="1">
      <c r="A42" s="78" t="s">
        <v>111</v>
      </c>
      <c r="B42" s="94" t="s">
        <v>89</v>
      </c>
      <c r="C42" s="95" t="s">
        <v>112</v>
      </c>
      <c r="D42" s="111">
        <v>2000</v>
      </c>
      <c r="E42" s="111">
        <v>690.37</v>
      </c>
      <c r="F42" s="111">
        <f t="shared" si="0"/>
        <v>1309.63</v>
      </c>
      <c r="G42" s="79"/>
      <c r="H42" s="79"/>
      <c r="I42" s="79"/>
      <c r="J42" s="79"/>
    </row>
    <row r="43" spans="1:10" s="80" customFormat="1" ht="12.75" hidden="1">
      <c r="A43" s="97" t="s">
        <v>156</v>
      </c>
      <c r="B43" s="94" t="s">
        <v>89</v>
      </c>
      <c r="C43" s="95" t="s">
        <v>158</v>
      </c>
      <c r="D43" s="111">
        <f>D44</f>
        <v>0</v>
      </c>
      <c r="E43" s="111">
        <f>E44</f>
        <v>0</v>
      </c>
      <c r="F43" s="111">
        <f t="shared" si="0"/>
        <v>0</v>
      </c>
      <c r="G43" s="79"/>
      <c r="H43" s="79"/>
      <c r="I43" s="79"/>
      <c r="J43" s="79"/>
    </row>
    <row r="44" spans="1:10" s="80" customFormat="1" ht="36" customHeight="1" hidden="1">
      <c r="A44" s="78" t="s">
        <v>159</v>
      </c>
      <c r="B44" s="94" t="s">
        <v>89</v>
      </c>
      <c r="C44" s="95" t="s">
        <v>158</v>
      </c>
      <c r="D44" s="111">
        <f>D45</f>
        <v>0</v>
      </c>
      <c r="E44" s="111">
        <f>E45</f>
        <v>0</v>
      </c>
      <c r="F44" s="111">
        <f t="shared" si="0"/>
        <v>0</v>
      </c>
      <c r="G44" s="79"/>
      <c r="H44" s="79"/>
      <c r="I44" s="79"/>
      <c r="J44" s="79"/>
    </row>
    <row r="45" spans="1:10" s="80" customFormat="1" ht="58.5" customHeight="1" hidden="1">
      <c r="A45" s="78" t="s">
        <v>157</v>
      </c>
      <c r="B45" s="94" t="s">
        <v>89</v>
      </c>
      <c r="C45" s="95" t="s">
        <v>185</v>
      </c>
      <c r="D45" s="111"/>
      <c r="E45" s="111"/>
      <c r="F45" s="111">
        <f t="shared" si="0"/>
        <v>0</v>
      </c>
      <c r="G45" s="79"/>
      <c r="H45" s="79"/>
      <c r="I45" s="79"/>
      <c r="J45" s="79"/>
    </row>
    <row r="46" spans="1:10" s="80" customFormat="1" ht="17.25" customHeight="1" hidden="1">
      <c r="A46" s="97" t="s">
        <v>239</v>
      </c>
      <c r="B46" s="120" t="s">
        <v>89</v>
      </c>
      <c r="C46" s="121" t="s">
        <v>240</v>
      </c>
      <c r="D46" s="122">
        <f>D47</f>
        <v>0</v>
      </c>
      <c r="E46" s="122"/>
      <c r="F46" s="111">
        <f t="shared" si="0"/>
        <v>0</v>
      </c>
      <c r="G46" s="79"/>
      <c r="H46" s="79"/>
      <c r="I46" s="79"/>
      <c r="J46" s="79"/>
    </row>
    <row r="47" spans="1:10" s="80" customFormat="1" ht="36.75" customHeight="1" hidden="1">
      <c r="A47" s="78" t="s">
        <v>159</v>
      </c>
      <c r="B47" s="94" t="s">
        <v>89</v>
      </c>
      <c r="C47" s="95" t="s">
        <v>158</v>
      </c>
      <c r="D47" s="111">
        <f>D48</f>
        <v>0</v>
      </c>
      <c r="E47" s="111"/>
      <c r="F47" s="111"/>
      <c r="G47" s="79"/>
      <c r="H47" s="79"/>
      <c r="I47" s="79"/>
      <c r="J47" s="79"/>
    </row>
    <row r="48" spans="1:10" s="80" customFormat="1" ht="58.5" customHeight="1" hidden="1">
      <c r="A48" s="78" t="s">
        <v>157</v>
      </c>
      <c r="B48" s="94" t="s">
        <v>89</v>
      </c>
      <c r="C48" s="95" t="s">
        <v>241</v>
      </c>
      <c r="D48" s="111"/>
      <c r="E48" s="111"/>
      <c r="F48" s="111"/>
      <c r="G48" s="79"/>
      <c r="H48" s="79"/>
      <c r="I48" s="79"/>
      <c r="J48" s="79"/>
    </row>
    <row r="49" spans="1:10" s="80" customFormat="1" ht="14.25" customHeight="1">
      <c r="A49" s="132" t="s">
        <v>264</v>
      </c>
      <c r="B49" s="94" t="s">
        <v>89</v>
      </c>
      <c r="C49" s="134" t="s">
        <v>240</v>
      </c>
      <c r="D49" s="111">
        <f>D50</f>
        <v>1000</v>
      </c>
      <c r="E49" s="111"/>
      <c r="F49" s="111"/>
      <c r="G49" s="79"/>
      <c r="H49" s="79"/>
      <c r="I49" s="79"/>
      <c r="J49" s="79"/>
    </row>
    <row r="50" spans="1:10" s="80" customFormat="1" ht="38.25" customHeight="1">
      <c r="A50" s="133" t="s">
        <v>265</v>
      </c>
      <c r="B50" s="94" t="s">
        <v>89</v>
      </c>
      <c r="C50" s="135" t="s">
        <v>158</v>
      </c>
      <c r="D50" s="111">
        <f>D51</f>
        <v>1000</v>
      </c>
      <c r="E50" s="111"/>
      <c r="F50" s="111"/>
      <c r="G50" s="79"/>
      <c r="H50" s="79"/>
      <c r="I50" s="79"/>
      <c r="J50" s="79"/>
    </row>
    <row r="51" spans="1:10" s="80" customFormat="1" ht="47.25" customHeight="1">
      <c r="A51" s="133" t="s">
        <v>266</v>
      </c>
      <c r="B51" s="94" t="s">
        <v>89</v>
      </c>
      <c r="C51" s="135" t="s">
        <v>185</v>
      </c>
      <c r="D51" s="111">
        <v>1000</v>
      </c>
      <c r="E51" s="111"/>
      <c r="F51" s="111"/>
      <c r="G51" s="79"/>
      <c r="H51" s="79"/>
      <c r="I51" s="79"/>
      <c r="J51" s="79"/>
    </row>
    <row r="52" spans="1:10" s="80" customFormat="1" ht="39.75" customHeight="1">
      <c r="A52" s="97" t="s">
        <v>113</v>
      </c>
      <c r="B52" s="120" t="s">
        <v>89</v>
      </c>
      <c r="C52" s="121" t="s">
        <v>114</v>
      </c>
      <c r="D52" s="122">
        <f aca="true" t="shared" si="1" ref="D52:E54">D53</f>
        <v>4000</v>
      </c>
      <c r="E52" s="122">
        <f>E53</f>
        <v>7971.33</v>
      </c>
      <c r="F52" s="122">
        <f t="shared" si="0"/>
        <v>-3971.33</v>
      </c>
      <c r="G52" s="79"/>
      <c r="H52" s="79"/>
      <c r="I52" s="79"/>
      <c r="J52" s="79"/>
    </row>
    <row r="53" spans="1:10" s="80" customFormat="1" ht="71.25" customHeight="1">
      <c r="A53" s="78" t="s">
        <v>115</v>
      </c>
      <c r="B53" s="94" t="s">
        <v>89</v>
      </c>
      <c r="C53" s="95" t="s">
        <v>116</v>
      </c>
      <c r="D53" s="111">
        <f t="shared" si="1"/>
        <v>4000</v>
      </c>
      <c r="E53" s="111">
        <f t="shared" si="1"/>
        <v>7971.33</v>
      </c>
      <c r="F53" s="111">
        <f>F54</f>
        <v>-3971.33</v>
      </c>
      <c r="G53" s="79"/>
      <c r="H53" s="79"/>
      <c r="I53" s="79"/>
      <c r="J53" s="79"/>
    </row>
    <row r="54" spans="1:10" s="80" customFormat="1" ht="50.25" customHeight="1">
      <c r="A54" s="78" t="s">
        <v>117</v>
      </c>
      <c r="B54" s="94" t="s">
        <v>89</v>
      </c>
      <c r="C54" s="95" t="s">
        <v>218</v>
      </c>
      <c r="D54" s="111">
        <f t="shared" si="1"/>
        <v>4000</v>
      </c>
      <c r="E54" s="111">
        <f>E55</f>
        <v>7971.33</v>
      </c>
      <c r="F54" s="111">
        <f t="shared" si="0"/>
        <v>-3971.33</v>
      </c>
      <c r="G54" s="79"/>
      <c r="H54" s="79"/>
      <c r="I54" s="79"/>
      <c r="J54" s="79"/>
    </row>
    <row r="55" spans="1:10" s="80" customFormat="1" ht="60" customHeight="1">
      <c r="A55" s="78" t="s">
        <v>118</v>
      </c>
      <c r="B55" s="94" t="s">
        <v>89</v>
      </c>
      <c r="C55" s="95" t="s">
        <v>219</v>
      </c>
      <c r="D55" s="111">
        <v>4000</v>
      </c>
      <c r="E55" s="111">
        <v>7971.33</v>
      </c>
      <c r="F55" s="111">
        <f t="shared" si="0"/>
        <v>-3971.33</v>
      </c>
      <c r="G55" s="79"/>
      <c r="H55" s="79"/>
      <c r="I55" s="79"/>
      <c r="J55" s="79"/>
    </row>
    <row r="56" spans="1:10" s="80" customFormat="1" ht="0.75" customHeight="1">
      <c r="A56" s="97" t="s">
        <v>119</v>
      </c>
      <c r="B56" s="94" t="s">
        <v>89</v>
      </c>
      <c r="C56" s="95" t="s">
        <v>120</v>
      </c>
      <c r="D56" s="111">
        <f>D57</f>
        <v>0</v>
      </c>
      <c r="E56" s="111">
        <f>E57</f>
        <v>0</v>
      </c>
      <c r="F56" s="111">
        <f t="shared" si="0"/>
        <v>0</v>
      </c>
      <c r="G56" s="79"/>
      <c r="H56" s="79"/>
      <c r="I56" s="79"/>
      <c r="J56" s="79"/>
    </row>
    <row r="57" spans="1:10" s="80" customFormat="1" ht="33.75" customHeight="1" hidden="1">
      <c r="A57" s="78" t="s">
        <v>121</v>
      </c>
      <c r="B57" s="94" t="s">
        <v>89</v>
      </c>
      <c r="C57" s="95" t="s">
        <v>122</v>
      </c>
      <c r="D57" s="111"/>
      <c r="E57" s="111">
        <f>E58</f>
        <v>0</v>
      </c>
      <c r="F57" s="111">
        <f t="shared" si="0"/>
        <v>0</v>
      </c>
      <c r="G57" s="79"/>
      <c r="H57" s="79"/>
      <c r="I57" s="79"/>
      <c r="J57" s="79"/>
    </row>
    <row r="58" spans="1:10" s="80" customFormat="1" ht="24.75" customHeight="1" hidden="1">
      <c r="A58" s="78" t="s">
        <v>123</v>
      </c>
      <c r="B58" s="94" t="s">
        <v>89</v>
      </c>
      <c r="C58" s="95" t="s">
        <v>124</v>
      </c>
      <c r="D58" s="111"/>
      <c r="E58" s="111">
        <f>E59</f>
        <v>0</v>
      </c>
      <c r="F58" s="111">
        <f t="shared" si="0"/>
        <v>0</v>
      </c>
      <c r="G58" s="79"/>
      <c r="H58" s="79"/>
      <c r="I58" s="79"/>
      <c r="J58" s="79"/>
    </row>
    <row r="59" spans="1:10" s="80" customFormat="1" ht="33" customHeight="1" hidden="1">
      <c r="A59" s="78" t="s">
        <v>125</v>
      </c>
      <c r="B59" s="94" t="s">
        <v>89</v>
      </c>
      <c r="C59" s="95" t="s">
        <v>126</v>
      </c>
      <c r="D59" s="111"/>
      <c r="E59" s="111"/>
      <c r="F59" s="111">
        <f t="shared" si="0"/>
        <v>0</v>
      </c>
      <c r="G59" s="79"/>
      <c r="H59" s="79"/>
      <c r="I59" s="79"/>
      <c r="J59" s="79"/>
    </row>
    <row r="60" spans="1:10" s="80" customFormat="1" ht="17.25" customHeight="1">
      <c r="A60" s="97" t="s">
        <v>127</v>
      </c>
      <c r="B60" s="120" t="s">
        <v>89</v>
      </c>
      <c r="C60" s="121" t="s">
        <v>128</v>
      </c>
      <c r="D60" s="122">
        <f>D61</f>
        <v>8000</v>
      </c>
      <c r="E60" s="122">
        <f>E61</f>
        <v>0</v>
      </c>
      <c r="F60" s="122">
        <f t="shared" si="0"/>
        <v>8000</v>
      </c>
      <c r="G60" s="79"/>
      <c r="H60" s="79"/>
      <c r="I60" s="79"/>
      <c r="J60" s="79"/>
    </row>
    <row r="61" spans="1:10" s="80" customFormat="1" ht="12.75">
      <c r="A61" s="78" t="s">
        <v>277</v>
      </c>
      <c r="B61" s="94" t="s">
        <v>89</v>
      </c>
      <c r="C61" s="95" t="s">
        <v>278</v>
      </c>
      <c r="D61" s="111">
        <f>D62</f>
        <v>8000</v>
      </c>
      <c r="E61" s="111">
        <f>E62</f>
        <v>0</v>
      </c>
      <c r="F61" s="111">
        <f t="shared" si="0"/>
        <v>8000</v>
      </c>
      <c r="G61" s="79"/>
      <c r="H61" s="79"/>
      <c r="I61" s="79"/>
      <c r="J61" s="79"/>
    </row>
    <row r="62" spans="1:10" s="80" customFormat="1" ht="21.75" customHeight="1">
      <c r="A62" s="78" t="s">
        <v>279</v>
      </c>
      <c r="B62" s="94" t="s">
        <v>89</v>
      </c>
      <c r="C62" s="95" t="s">
        <v>280</v>
      </c>
      <c r="D62" s="111">
        <v>8000</v>
      </c>
      <c r="E62" s="111"/>
      <c r="F62" s="111">
        <f t="shared" si="0"/>
        <v>8000</v>
      </c>
      <c r="G62" s="79"/>
      <c r="H62" s="79"/>
      <c r="I62" s="79"/>
      <c r="J62" s="79"/>
    </row>
    <row r="63" spans="1:10" s="80" customFormat="1" ht="17.25" customHeight="1">
      <c r="A63" s="97" t="s">
        <v>129</v>
      </c>
      <c r="B63" s="120" t="s">
        <v>89</v>
      </c>
      <c r="C63" s="121" t="s">
        <v>130</v>
      </c>
      <c r="D63" s="122">
        <f>D64</f>
        <v>1606359</v>
      </c>
      <c r="E63" s="122">
        <f>E64</f>
        <v>1265571.75</v>
      </c>
      <c r="F63" s="122">
        <f t="shared" si="0"/>
        <v>340787.25</v>
      </c>
      <c r="G63" s="79"/>
      <c r="H63" s="79"/>
      <c r="I63" s="79"/>
      <c r="J63" s="79"/>
    </row>
    <row r="64" spans="1:10" s="80" customFormat="1" ht="24" customHeight="1">
      <c r="A64" s="97" t="s">
        <v>131</v>
      </c>
      <c r="B64" s="120" t="s">
        <v>89</v>
      </c>
      <c r="C64" s="121" t="s">
        <v>132</v>
      </c>
      <c r="D64" s="122">
        <f>D65+D70</f>
        <v>1606359</v>
      </c>
      <c r="E64" s="122">
        <f>E65+E70</f>
        <v>1265571.75</v>
      </c>
      <c r="F64" s="122">
        <f t="shared" si="0"/>
        <v>340787.25</v>
      </c>
      <c r="G64" s="79"/>
      <c r="H64" s="79"/>
      <c r="I64" s="79"/>
      <c r="J64" s="79"/>
    </row>
    <row r="65" spans="1:10" s="80" customFormat="1" ht="25.5" customHeight="1">
      <c r="A65" s="78" t="s">
        <v>133</v>
      </c>
      <c r="B65" s="94" t="s">
        <v>89</v>
      </c>
      <c r="C65" s="95" t="s">
        <v>134</v>
      </c>
      <c r="D65" s="111">
        <f>D66+D68</f>
        <v>1537950</v>
      </c>
      <c r="E65" s="111">
        <f>E66+E68</f>
        <v>1224600</v>
      </c>
      <c r="F65" s="111">
        <f t="shared" si="0"/>
        <v>313350</v>
      </c>
      <c r="G65" s="79"/>
      <c r="H65" s="79"/>
      <c r="I65" s="79"/>
      <c r="J65" s="79"/>
    </row>
    <row r="66" spans="1:10" s="80" customFormat="1" ht="18.75" customHeight="1">
      <c r="A66" s="78" t="s">
        <v>135</v>
      </c>
      <c r="B66" s="94" t="s">
        <v>89</v>
      </c>
      <c r="C66" s="95" t="s">
        <v>136</v>
      </c>
      <c r="D66" s="111">
        <f>D67</f>
        <v>286000</v>
      </c>
      <c r="E66" s="111">
        <f>E67</f>
        <v>228800</v>
      </c>
      <c r="F66" s="111">
        <f t="shared" si="0"/>
        <v>57200</v>
      </c>
      <c r="G66" s="79"/>
      <c r="H66" s="79"/>
      <c r="I66" s="79"/>
      <c r="J66" s="79"/>
    </row>
    <row r="67" spans="1:10" s="80" customFormat="1" ht="25.5" customHeight="1">
      <c r="A67" s="78" t="s">
        <v>137</v>
      </c>
      <c r="B67" s="94" t="s">
        <v>89</v>
      </c>
      <c r="C67" s="95" t="s">
        <v>138</v>
      </c>
      <c r="D67" s="111">
        <v>286000</v>
      </c>
      <c r="E67" s="111">
        <v>228800</v>
      </c>
      <c r="F67" s="111">
        <f t="shared" si="0"/>
        <v>57200</v>
      </c>
      <c r="G67" s="79"/>
      <c r="H67" s="79"/>
      <c r="I67" s="79"/>
      <c r="J67" s="79"/>
    </row>
    <row r="68" spans="1:10" s="80" customFormat="1" ht="24" customHeight="1">
      <c r="A68" s="78" t="s">
        <v>139</v>
      </c>
      <c r="B68" s="94" t="s">
        <v>89</v>
      </c>
      <c r="C68" s="95" t="s">
        <v>140</v>
      </c>
      <c r="D68" s="111">
        <f>D69</f>
        <v>1251950</v>
      </c>
      <c r="E68" s="111">
        <f>E69</f>
        <v>995800</v>
      </c>
      <c r="F68" s="111">
        <f t="shared" si="0"/>
        <v>256150</v>
      </c>
      <c r="G68" s="79"/>
      <c r="H68" s="79"/>
      <c r="I68" s="79"/>
      <c r="J68" s="79"/>
    </row>
    <row r="69" spans="1:10" s="80" customFormat="1" ht="21" customHeight="1">
      <c r="A69" s="78" t="s">
        <v>141</v>
      </c>
      <c r="B69" s="94" t="s">
        <v>89</v>
      </c>
      <c r="C69" s="95" t="s">
        <v>142</v>
      </c>
      <c r="D69" s="111">
        <v>1251950</v>
      </c>
      <c r="E69" s="111">
        <v>995800</v>
      </c>
      <c r="F69" s="111">
        <f t="shared" si="0"/>
        <v>256150</v>
      </c>
      <c r="G69" s="79"/>
      <c r="H69" s="79"/>
      <c r="I69" s="79"/>
      <c r="J69" s="79"/>
    </row>
    <row r="70" spans="1:10" s="80" customFormat="1" ht="29.25" customHeight="1">
      <c r="A70" s="78" t="s">
        <v>143</v>
      </c>
      <c r="B70" s="94" t="s">
        <v>89</v>
      </c>
      <c r="C70" s="95" t="s">
        <v>144</v>
      </c>
      <c r="D70" s="111">
        <f>D71+D73</f>
        <v>68409</v>
      </c>
      <c r="E70" s="111">
        <v>40971.75</v>
      </c>
      <c r="F70" s="111">
        <f t="shared" si="0"/>
        <v>27437.25</v>
      </c>
      <c r="G70" s="79"/>
      <c r="H70" s="79"/>
      <c r="I70" s="79"/>
      <c r="J70" s="79"/>
    </row>
    <row r="71" spans="1:10" s="80" customFormat="1" ht="27.75" customHeight="1">
      <c r="A71" s="78" t="s">
        <v>145</v>
      </c>
      <c r="B71" s="94" t="s">
        <v>89</v>
      </c>
      <c r="C71" s="95" t="s">
        <v>146</v>
      </c>
      <c r="D71" s="111">
        <f>D72</f>
        <v>52509</v>
      </c>
      <c r="E71" s="111">
        <f>E72</f>
        <v>39381.75</v>
      </c>
      <c r="F71" s="111">
        <f t="shared" si="0"/>
        <v>13127.25</v>
      </c>
      <c r="G71" s="79"/>
      <c r="H71" s="79"/>
      <c r="I71" s="79"/>
      <c r="J71" s="79"/>
    </row>
    <row r="72" spans="1:10" s="80" customFormat="1" ht="38.25" customHeight="1">
      <c r="A72" s="78" t="s">
        <v>147</v>
      </c>
      <c r="B72" s="94" t="s">
        <v>89</v>
      </c>
      <c r="C72" s="95" t="s">
        <v>148</v>
      </c>
      <c r="D72" s="111">
        <v>52509</v>
      </c>
      <c r="E72" s="111">
        <v>39381.75</v>
      </c>
      <c r="F72" s="111">
        <f t="shared" si="0"/>
        <v>13127.25</v>
      </c>
      <c r="G72" s="79"/>
      <c r="H72" s="79"/>
      <c r="I72" s="79"/>
      <c r="J72" s="79"/>
    </row>
    <row r="73" spans="1:10" s="80" customFormat="1" ht="26.25" customHeight="1">
      <c r="A73" s="78" t="s">
        <v>149</v>
      </c>
      <c r="B73" s="94" t="s">
        <v>89</v>
      </c>
      <c r="C73" s="95" t="s">
        <v>150</v>
      </c>
      <c r="D73" s="111">
        <f>D74</f>
        <v>15900</v>
      </c>
      <c r="E73" s="111">
        <f>E74</f>
        <v>1590</v>
      </c>
      <c r="F73" s="111">
        <f t="shared" si="0"/>
        <v>14310</v>
      </c>
      <c r="G73" s="79"/>
      <c r="H73" s="79"/>
      <c r="I73" s="79"/>
      <c r="J73" s="79"/>
    </row>
    <row r="74" spans="1:10" s="80" customFormat="1" ht="27" customHeight="1">
      <c r="A74" s="78" t="s">
        <v>151</v>
      </c>
      <c r="B74" s="94" t="s">
        <v>89</v>
      </c>
      <c r="C74" s="95" t="s">
        <v>152</v>
      </c>
      <c r="D74" s="111">
        <v>15900</v>
      </c>
      <c r="E74" s="111">
        <v>1590</v>
      </c>
      <c r="F74" s="111">
        <f t="shared" si="0"/>
        <v>14310</v>
      </c>
      <c r="G74" s="79"/>
      <c r="H74" s="79"/>
      <c r="I74" s="79"/>
      <c r="J74" s="79"/>
    </row>
    <row r="75" spans="4:8" s="24" customFormat="1" ht="12.75">
      <c r="D75" s="39"/>
      <c r="E75" s="39"/>
      <c r="F75" s="39"/>
      <c r="H75" s="39"/>
    </row>
  </sheetData>
  <sheetProtection/>
  <mergeCells count="8">
    <mergeCell ref="B4:C4"/>
    <mergeCell ref="B6:D6"/>
    <mergeCell ref="A10:F10"/>
    <mergeCell ref="A12:A14"/>
    <mergeCell ref="B12:B14"/>
    <mergeCell ref="D12:D14"/>
    <mergeCell ref="E12:E14"/>
    <mergeCell ref="F12:F14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2"/>
  <sheetViews>
    <sheetView showGridLines="0" tabSelected="1" zoomScaleSheetLayoutView="100" zoomScalePageLayoutView="0" workbookViewId="0" topLeftCell="A1">
      <selection activeCell="E9" sqref="E9"/>
    </sheetView>
  </sheetViews>
  <sheetFormatPr defaultColWidth="9.00390625" defaultRowHeight="12.75"/>
  <cols>
    <col min="1" max="1" width="35.375" style="0" customWidth="1"/>
    <col min="2" max="2" width="4.625" style="0" customWidth="1"/>
    <col min="3" max="3" width="25.00390625" style="0" customWidth="1"/>
    <col min="4" max="4" width="12.25390625" style="0" customWidth="1"/>
    <col min="5" max="5" width="10.875" style="0" customWidth="1"/>
    <col min="6" max="6" width="11.625" style="0" customWidth="1"/>
    <col min="7" max="7" width="0.12890625" style="0" customWidth="1"/>
    <col min="8" max="8" width="14.375" style="0" hidden="1" customWidth="1"/>
    <col min="9" max="10" width="0.74609375" style="0" customWidth="1"/>
  </cols>
  <sheetData>
    <row r="1" spans="1:10" ht="15">
      <c r="A1" s="142" t="s">
        <v>24</v>
      </c>
      <c r="B1" s="142"/>
      <c r="C1" s="142"/>
      <c r="D1" s="142"/>
      <c r="E1" s="142"/>
      <c r="F1" s="142"/>
      <c r="G1" s="142"/>
      <c r="H1" s="38" t="s">
        <v>18</v>
      </c>
      <c r="I1" s="40"/>
      <c r="J1" s="40"/>
    </row>
    <row r="2" spans="1:10" ht="15">
      <c r="A2" s="40"/>
      <c r="B2" s="40"/>
      <c r="C2" s="40"/>
      <c r="D2" s="40"/>
      <c r="E2" s="40"/>
      <c r="F2" s="40"/>
      <c r="G2" s="40"/>
      <c r="H2" s="40"/>
      <c r="I2" s="40"/>
      <c r="J2" s="40"/>
    </row>
    <row r="3" spans="1:10" ht="12.75" customHeight="1">
      <c r="A3" s="49"/>
      <c r="B3" s="46" t="s">
        <v>7</v>
      </c>
      <c r="C3" s="47" t="s">
        <v>6</v>
      </c>
      <c r="D3" s="47" t="s">
        <v>16</v>
      </c>
      <c r="E3" s="47" t="s">
        <v>12</v>
      </c>
      <c r="F3" s="154" t="s">
        <v>168</v>
      </c>
      <c r="G3" s="48"/>
      <c r="H3" s="151" t="s">
        <v>163</v>
      </c>
      <c r="I3" s="40"/>
      <c r="J3" s="40"/>
    </row>
    <row r="4" spans="1:10" ht="12.75" customHeight="1">
      <c r="A4" s="69" t="s">
        <v>4</v>
      </c>
      <c r="B4" s="4" t="s">
        <v>8</v>
      </c>
      <c r="C4" s="42" t="s">
        <v>32</v>
      </c>
      <c r="D4" s="42" t="s">
        <v>17</v>
      </c>
      <c r="E4" s="42"/>
      <c r="F4" s="155"/>
      <c r="G4" s="104" t="s">
        <v>164</v>
      </c>
      <c r="H4" s="152"/>
      <c r="I4" s="40"/>
      <c r="J4" s="40"/>
    </row>
    <row r="5" spans="1:10" ht="12.75" customHeight="1">
      <c r="A5" s="50"/>
      <c r="B5" s="4" t="s">
        <v>9</v>
      </c>
      <c r="C5" s="41" t="s">
        <v>33</v>
      </c>
      <c r="D5" s="105" t="s">
        <v>167</v>
      </c>
      <c r="E5" s="105"/>
      <c r="F5" s="156"/>
      <c r="G5" s="43"/>
      <c r="H5" s="153"/>
      <c r="I5" s="40"/>
      <c r="J5" s="40"/>
    </row>
    <row r="6" spans="1:10" ht="13.5" thickBot="1">
      <c r="A6" s="51">
        <v>1</v>
      </c>
      <c r="B6" s="6">
        <v>2</v>
      </c>
      <c r="C6" s="44">
        <v>3</v>
      </c>
      <c r="D6" s="45" t="s">
        <v>1</v>
      </c>
      <c r="E6" s="45" t="s">
        <v>1</v>
      </c>
      <c r="F6" s="45" t="s">
        <v>1</v>
      </c>
      <c r="G6" s="45" t="s">
        <v>2</v>
      </c>
      <c r="H6" s="45" t="s">
        <v>5</v>
      </c>
      <c r="I6" s="52"/>
      <c r="J6" s="30"/>
    </row>
    <row r="7" spans="1:8" s="39" customFormat="1" ht="12.75">
      <c r="A7" s="99" t="s">
        <v>38</v>
      </c>
      <c r="B7" s="76">
        <v>200</v>
      </c>
      <c r="C7" s="107" t="s">
        <v>405</v>
      </c>
      <c r="D7" s="103">
        <f>D8+D55+D73+D87+D102+D146+D67+D150</f>
        <v>2326224.39</v>
      </c>
      <c r="E7" s="103">
        <f>E8+E55+E73+E87+E102+E146+E67+E150+E48</f>
        <v>1496098.78</v>
      </c>
      <c r="F7" s="103">
        <f>D7-E7</f>
        <v>830125.6100000001</v>
      </c>
      <c r="G7" s="103" t="e">
        <f>G8+G55+#REF!+G87+G102</f>
        <v>#REF!</v>
      </c>
      <c r="H7" s="103"/>
    </row>
    <row r="8" spans="1:8" s="79" customFormat="1" ht="14.25" customHeight="1">
      <c r="A8" s="100" t="s">
        <v>58</v>
      </c>
      <c r="B8" s="91" t="s">
        <v>56</v>
      </c>
      <c r="C8" s="107" t="s">
        <v>287</v>
      </c>
      <c r="D8" s="102">
        <f>D9+D42+D14+D48+D52+D39+D35</f>
        <v>1001515.39</v>
      </c>
      <c r="E8" s="102">
        <f>E9+E42+E14+E39+E35+E52</f>
        <v>866725.78</v>
      </c>
      <c r="F8" s="103">
        <f aca="true" t="shared" si="0" ref="F8:F115">D8-E8</f>
        <v>134789.61</v>
      </c>
      <c r="G8" s="102" t="e">
        <f>G9+G14+#REF!+G42</f>
        <v>#REF!</v>
      </c>
      <c r="H8" s="103"/>
    </row>
    <row r="9" spans="1:8" s="79" customFormat="1" ht="12.75">
      <c r="A9" s="100" t="s">
        <v>187</v>
      </c>
      <c r="B9" s="91" t="s">
        <v>56</v>
      </c>
      <c r="C9" s="107" t="s">
        <v>288</v>
      </c>
      <c r="D9" s="102">
        <f>D10</f>
        <v>225000</v>
      </c>
      <c r="E9" s="102">
        <f aca="true" t="shared" si="1" ref="D9:G10">E10</f>
        <v>174133.64</v>
      </c>
      <c r="F9" s="103">
        <f t="shared" si="0"/>
        <v>50866.359999999986</v>
      </c>
      <c r="G9" s="82">
        <f t="shared" si="1"/>
        <v>129803.23</v>
      </c>
      <c r="H9" s="77"/>
    </row>
    <row r="10" spans="1:8" s="79" customFormat="1" ht="45">
      <c r="A10" s="115" t="s">
        <v>188</v>
      </c>
      <c r="B10" s="91" t="s">
        <v>56</v>
      </c>
      <c r="C10" s="90" t="s">
        <v>289</v>
      </c>
      <c r="D10" s="82">
        <f>D11</f>
        <v>225000</v>
      </c>
      <c r="E10" s="82">
        <f t="shared" si="1"/>
        <v>174133.64</v>
      </c>
      <c r="F10" s="103">
        <f t="shared" si="0"/>
        <v>50866.359999999986</v>
      </c>
      <c r="G10" s="82">
        <f t="shared" si="1"/>
        <v>129803.23</v>
      </c>
      <c r="H10" s="77"/>
    </row>
    <row r="11" spans="1:8" s="79" customFormat="1" ht="22.5">
      <c r="A11" s="115" t="s">
        <v>186</v>
      </c>
      <c r="B11" s="91" t="s">
        <v>56</v>
      </c>
      <c r="C11" s="90" t="s">
        <v>290</v>
      </c>
      <c r="D11" s="82">
        <f>D12+D13</f>
        <v>225000</v>
      </c>
      <c r="E11" s="82">
        <f>E12+E13</f>
        <v>174133.64</v>
      </c>
      <c r="F11" s="103">
        <f t="shared" si="0"/>
        <v>50866.359999999986</v>
      </c>
      <c r="G11" s="82">
        <f>G12+G13</f>
        <v>129803.23</v>
      </c>
      <c r="H11" s="77"/>
    </row>
    <row r="12" spans="1:8" s="79" customFormat="1" ht="12.75">
      <c r="A12" s="81" t="s">
        <v>61</v>
      </c>
      <c r="B12" s="91" t="s">
        <v>56</v>
      </c>
      <c r="C12" s="90" t="s">
        <v>291</v>
      </c>
      <c r="D12" s="82">
        <v>175000</v>
      </c>
      <c r="E12" s="82">
        <v>134039.97</v>
      </c>
      <c r="F12" s="103">
        <f t="shared" si="0"/>
        <v>40960.03</v>
      </c>
      <c r="G12" s="82">
        <v>104615.12</v>
      </c>
      <c r="H12" s="77"/>
    </row>
    <row r="13" spans="1:8" s="79" customFormat="1" ht="22.5">
      <c r="A13" s="81" t="s">
        <v>62</v>
      </c>
      <c r="B13" s="91" t="s">
        <v>56</v>
      </c>
      <c r="C13" s="90" t="s">
        <v>292</v>
      </c>
      <c r="D13" s="82">
        <v>50000</v>
      </c>
      <c r="E13" s="82">
        <v>40093.67</v>
      </c>
      <c r="F13" s="103">
        <f t="shared" si="0"/>
        <v>9906.330000000002</v>
      </c>
      <c r="G13" s="82">
        <v>25188.11</v>
      </c>
      <c r="H13" s="77"/>
    </row>
    <row r="14" spans="1:8" s="79" customFormat="1" ht="12.75">
      <c r="A14" s="100" t="s">
        <v>190</v>
      </c>
      <c r="B14" s="91" t="s">
        <v>56</v>
      </c>
      <c r="C14" s="107" t="s">
        <v>293</v>
      </c>
      <c r="D14" s="102">
        <f>+D15+D21+D30</f>
        <v>730805.39</v>
      </c>
      <c r="E14" s="102">
        <f>+E15+E21+E30</f>
        <v>667882.14</v>
      </c>
      <c r="F14" s="103">
        <f t="shared" si="0"/>
        <v>62923.25</v>
      </c>
      <c r="G14" s="82" t="e">
        <f>G15+#REF!</f>
        <v>#REF!</v>
      </c>
      <c r="H14" s="77"/>
    </row>
    <row r="15" spans="1:8" s="79" customFormat="1" ht="22.5">
      <c r="A15" s="115" t="s">
        <v>186</v>
      </c>
      <c r="B15" s="91" t="s">
        <v>56</v>
      </c>
      <c r="C15" s="90" t="s">
        <v>294</v>
      </c>
      <c r="D15" s="82">
        <f>D16</f>
        <v>545440</v>
      </c>
      <c r="E15" s="82">
        <f>E16</f>
        <v>489229.70999999996</v>
      </c>
      <c r="F15" s="103">
        <f t="shared" si="0"/>
        <v>56210.29000000004</v>
      </c>
      <c r="G15" s="82">
        <f>G16+G20</f>
        <v>359836.36</v>
      </c>
      <c r="H15" s="77"/>
    </row>
    <row r="16" spans="1:8" s="79" customFormat="1" ht="22.5">
      <c r="A16" s="81" t="s">
        <v>60</v>
      </c>
      <c r="B16" s="91" t="s">
        <v>56</v>
      </c>
      <c r="C16" s="90" t="s">
        <v>295</v>
      </c>
      <c r="D16" s="82">
        <f>D17+D18+D19</f>
        <v>545440</v>
      </c>
      <c r="E16" s="82">
        <f>E17+E18+E19</f>
        <v>489229.70999999996</v>
      </c>
      <c r="F16" s="103">
        <f t="shared" si="0"/>
        <v>56210.29000000004</v>
      </c>
      <c r="G16" s="82">
        <f>G17+G18+G19</f>
        <v>277150.69999999995</v>
      </c>
      <c r="H16" s="77"/>
    </row>
    <row r="17" spans="1:8" s="79" customFormat="1" ht="12.75">
      <c r="A17" s="81" t="s">
        <v>61</v>
      </c>
      <c r="B17" s="91" t="s">
        <v>56</v>
      </c>
      <c r="C17" s="90" t="s">
        <v>296</v>
      </c>
      <c r="D17" s="82">
        <v>420440</v>
      </c>
      <c r="E17" s="82">
        <v>382053.23</v>
      </c>
      <c r="F17" s="103">
        <f t="shared" si="0"/>
        <v>38386.77000000002</v>
      </c>
      <c r="G17" s="82">
        <v>223645.61</v>
      </c>
      <c r="H17" s="77"/>
    </row>
    <row r="18" spans="1:8" s="79" customFormat="1" ht="12.75" hidden="1">
      <c r="A18" s="81" t="s">
        <v>63</v>
      </c>
      <c r="B18" s="91" t="s">
        <v>56</v>
      </c>
      <c r="C18" s="90" t="s">
        <v>64</v>
      </c>
      <c r="D18" s="82">
        <v>0</v>
      </c>
      <c r="E18" s="82">
        <v>0</v>
      </c>
      <c r="F18" s="103">
        <f t="shared" si="0"/>
        <v>0</v>
      </c>
      <c r="G18" s="82">
        <v>0</v>
      </c>
      <c r="H18" s="77"/>
    </row>
    <row r="19" spans="1:8" s="79" customFormat="1" ht="27.75" customHeight="1">
      <c r="A19" s="81" t="s">
        <v>62</v>
      </c>
      <c r="B19" s="91" t="s">
        <v>56</v>
      </c>
      <c r="C19" s="90" t="s">
        <v>297</v>
      </c>
      <c r="D19" s="82">
        <v>125000</v>
      </c>
      <c r="E19" s="82">
        <v>107176.48</v>
      </c>
      <c r="F19" s="103">
        <f t="shared" si="0"/>
        <v>17823.520000000004</v>
      </c>
      <c r="G19" s="82">
        <v>53505.09</v>
      </c>
      <c r="H19" s="77"/>
    </row>
    <row r="20" spans="1:8" s="79" customFormat="1" ht="25.5" customHeight="1">
      <c r="A20" s="81" t="s">
        <v>191</v>
      </c>
      <c r="B20" s="91" t="s">
        <v>56</v>
      </c>
      <c r="C20" s="90" t="s">
        <v>298</v>
      </c>
      <c r="D20" s="82">
        <f>D21</f>
        <v>179365.39</v>
      </c>
      <c r="E20" s="82">
        <f>E21</f>
        <v>174322.43000000002</v>
      </c>
      <c r="F20" s="103">
        <f t="shared" si="0"/>
        <v>5042.959999999992</v>
      </c>
      <c r="G20" s="82">
        <f>G22+G23+G24+G25+G26+G27</f>
        <v>82685.66</v>
      </c>
      <c r="H20" s="77"/>
    </row>
    <row r="21" spans="1:8" s="79" customFormat="1" ht="25.5" customHeight="1">
      <c r="A21" s="81" t="s">
        <v>192</v>
      </c>
      <c r="B21" s="91" t="s">
        <v>56</v>
      </c>
      <c r="C21" s="90" t="s">
        <v>299</v>
      </c>
      <c r="D21" s="82">
        <f>D22+D24+D25+D26+D27+D28+D29</f>
        <v>179365.39</v>
      </c>
      <c r="E21" s="82">
        <f>E22+E24+E25+E26+E27+E28+E29</f>
        <v>174322.43000000002</v>
      </c>
      <c r="F21" s="82">
        <f>F22+F24+F25+F26+F27+F28+F29</f>
        <v>5042.959999999994</v>
      </c>
      <c r="G21" s="82"/>
      <c r="H21" s="77"/>
    </row>
    <row r="22" spans="1:8" s="79" customFormat="1" ht="12.75">
      <c r="A22" s="81" t="s">
        <v>66</v>
      </c>
      <c r="B22" s="91" t="s">
        <v>56</v>
      </c>
      <c r="C22" s="90" t="s">
        <v>300</v>
      </c>
      <c r="D22" s="82">
        <v>16100</v>
      </c>
      <c r="E22" s="82">
        <v>16027.64</v>
      </c>
      <c r="F22" s="103">
        <f t="shared" si="0"/>
        <v>72.36000000000058</v>
      </c>
      <c r="G22" s="82">
        <v>13221.86</v>
      </c>
      <c r="H22" s="77"/>
    </row>
    <row r="23" spans="1:8" s="79" customFormat="1" ht="12.75" hidden="1">
      <c r="A23" s="81" t="s">
        <v>67</v>
      </c>
      <c r="B23" s="91" t="s">
        <v>56</v>
      </c>
      <c r="C23" s="90" t="s">
        <v>68</v>
      </c>
      <c r="D23" s="82">
        <v>0</v>
      </c>
      <c r="E23" s="82">
        <v>0</v>
      </c>
      <c r="F23" s="103">
        <f t="shared" si="0"/>
        <v>0</v>
      </c>
      <c r="G23" s="82">
        <v>0</v>
      </c>
      <c r="H23" s="77"/>
    </row>
    <row r="24" spans="1:8" s="79" customFormat="1" ht="12.75">
      <c r="A24" s="81" t="s">
        <v>69</v>
      </c>
      <c r="B24" s="91" t="s">
        <v>56</v>
      </c>
      <c r="C24" s="90" t="s">
        <v>301</v>
      </c>
      <c r="D24" s="82">
        <v>26000</v>
      </c>
      <c r="E24" s="82">
        <v>25830.63</v>
      </c>
      <c r="F24" s="103">
        <f t="shared" si="0"/>
        <v>169.36999999999898</v>
      </c>
      <c r="G24" s="82">
        <v>15324.95</v>
      </c>
      <c r="H24" s="77"/>
    </row>
    <row r="25" spans="1:8" s="79" customFormat="1" ht="27" customHeight="1">
      <c r="A25" s="81" t="s">
        <v>70</v>
      </c>
      <c r="B25" s="91" t="s">
        <v>56</v>
      </c>
      <c r="C25" s="90" t="s">
        <v>302</v>
      </c>
      <c r="D25" s="82">
        <v>10500</v>
      </c>
      <c r="E25" s="82">
        <v>10250</v>
      </c>
      <c r="F25" s="103">
        <f t="shared" si="0"/>
        <v>250</v>
      </c>
      <c r="G25" s="82">
        <v>2158</v>
      </c>
      <c r="H25" s="77"/>
    </row>
    <row r="26" spans="1:8" s="79" customFormat="1" ht="12.75">
      <c r="A26" s="81" t="s">
        <v>71</v>
      </c>
      <c r="B26" s="91" t="s">
        <v>56</v>
      </c>
      <c r="C26" s="90" t="s">
        <v>303</v>
      </c>
      <c r="D26" s="82">
        <v>42000</v>
      </c>
      <c r="E26" s="82">
        <v>41903.4</v>
      </c>
      <c r="F26" s="103">
        <f t="shared" si="0"/>
        <v>96.59999999999854</v>
      </c>
      <c r="G26" s="82">
        <v>41275.85</v>
      </c>
      <c r="H26" s="77"/>
    </row>
    <row r="27" spans="1:8" s="79" customFormat="1" ht="12.75">
      <c r="A27" s="81" t="s">
        <v>72</v>
      </c>
      <c r="B27" s="91" t="s">
        <v>56</v>
      </c>
      <c r="C27" s="90" t="s">
        <v>304</v>
      </c>
      <c r="D27" s="82">
        <v>3500</v>
      </c>
      <c r="E27" s="82">
        <v>3290.74</v>
      </c>
      <c r="F27" s="103">
        <f t="shared" si="0"/>
        <v>209.26000000000022</v>
      </c>
      <c r="G27" s="82">
        <v>10705</v>
      </c>
      <c r="H27" s="77"/>
    </row>
    <row r="28" spans="1:8" s="79" customFormat="1" ht="25.5" customHeight="1">
      <c r="A28" s="81" t="s">
        <v>73</v>
      </c>
      <c r="B28" s="91" t="s">
        <v>56</v>
      </c>
      <c r="C28" s="90" t="s">
        <v>305</v>
      </c>
      <c r="D28" s="82">
        <v>4000</v>
      </c>
      <c r="E28" s="82"/>
      <c r="F28" s="103">
        <f t="shared" si="0"/>
        <v>4000</v>
      </c>
      <c r="G28" s="82">
        <v>0</v>
      </c>
      <c r="H28" s="77"/>
    </row>
    <row r="29" spans="1:8" s="79" customFormat="1" ht="22.5">
      <c r="A29" s="81" t="s">
        <v>74</v>
      </c>
      <c r="B29" s="91" t="s">
        <v>56</v>
      </c>
      <c r="C29" s="90" t="s">
        <v>306</v>
      </c>
      <c r="D29" s="82">
        <v>77265.39</v>
      </c>
      <c r="E29" s="82">
        <v>77020.02</v>
      </c>
      <c r="F29" s="103">
        <f t="shared" si="0"/>
        <v>245.36999999999534</v>
      </c>
      <c r="G29" s="82">
        <v>52600</v>
      </c>
      <c r="H29" s="77"/>
    </row>
    <row r="30" spans="1:8" s="79" customFormat="1" ht="12.75">
      <c r="A30" s="81" t="s">
        <v>193</v>
      </c>
      <c r="B30" s="91" t="s">
        <v>56</v>
      </c>
      <c r="C30" s="90" t="s">
        <v>307</v>
      </c>
      <c r="D30" s="82">
        <f>D31+D33</f>
        <v>6000</v>
      </c>
      <c r="E30" s="82">
        <f>E31+E33</f>
        <v>4330</v>
      </c>
      <c r="F30" s="103">
        <f t="shared" si="0"/>
        <v>1670</v>
      </c>
      <c r="G30" s="82"/>
      <c r="H30" s="77"/>
    </row>
    <row r="31" spans="1:8" s="79" customFormat="1" ht="22.5">
      <c r="A31" s="81" t="s">
        <v>194</v>
      </c>
      <c r="B31" s="91" t="s">
        <v>56</v>
      </c>
      <c r="C31" s="90" t="s">
        <v>308</v>
      </c>
      <c r="D31" s="82">
        <f>D32</f>
        <v>4950</v>
      </c>
      <c r="E31" s="82">
        <f>E32</f>
        <v>3292</v>
      </c>
      <c r="F31" s="103">
        <f t="shared" si="0"/>
        <v>1658</v>
      </c>
      <c r="G31" s="82"/>
      <c r="H31" s="77"/>
    </row>
    <row r="32" spans="1:8" s="79" customFormat="1" ht="12.75">
      <c r="A32" s="81" t="s">
        <v>195</v>
      </c>
      <c r="B32" s="91" t="s">
        <v>56</v>
      </c>
      <c r="C32" s="90" t="s">
        <v>309</v>
      </c>
      <c r="D32" s="82">
        <v>4950</v>
      </c>
      <c r="E32" s="82">
        <v>3292</v>
      </c>
      <c r="F32" s="103">
        <f t="shared" si="0"/>
        <v>1658</v>
      </c>
      <c r="G32" s="82"/>
      <c r="H32" s="77"/>
    </row>
    <row r="33" spans="1:8" s="79" customFormat="1" ht="24.75" customHeight="1">
      <c r="A33" s="81" t="s">
        <v>196</v>
      </c>
      <c r="B33" s="91" t="s">
        <v>56</v>
      </c>
      <c r="C33" s="90" t="s">
        <v>310</v>
      </c>
      <c r="D33" s="82">
        <f>D34</f>
        <v>1050</v>
      </c>
      <c r="E33" s="82">
        <f>E34</f>
        <v>1038</v>
      </c>
      <c r="F33" s="103">
        <f t="shared" si="0"/>
        <v>12</v>
      </c>
      <c r="G33" s="82"/>
      <c r="H33" s="77"/>
    </row>
    <row r="34" spans="1:8" s="79" customFormat="1" ht="12.75">
      <c r="A34" s="81" t="s">
        <v>195</v>
      </c>
      <c r="B34" s="91"/>
      <c r="C34" s="90" t="s">
        <v>311</v>
      </c>
      <c r="D34" s="82">
        <v>1050</v>
      </c>
      <c r="E34" s="82">
        <v>1038</v>
      </c>
      <c r="F34" s="103">
        <f t="shared" si="0"/>
        <v>12</v>
      </c>
      <c r="G34" s="82"/>
      <c r="H34" s="77"/>
    </row>
    <row r="35" spans="1:8" s="79" customFormat="1" ht="45">
      <c r="A35" s="114" t="s">
        <v>232</v>
      </c>
      <c r="B35" s="106" t="s">
        <v>56</v>
      </c>
      <c r="C35" s="107" t="s">
        <v>312</v>
      </c>
      <c r="D35" s="102">
        <f>D36</f>
        <v>20000</v>
      </c>
      <c r="E35" s="102">
        <f>E36</f>
        <v>0</v>
      </c>
      <c r="F35" s="103">
        <f>D35-E35</f>
        <v>20000</v>
      </c>
      <c r="G35" s="82"/>
      <c r="H35" s="77"/>
    </row>
    <row r="36" spans="1:8" s="79" customFormat="1" ht="63" customHeight="1">
      <c r="A36" s="115" t="s">
        <v>189</v>
      </c>
      <c r="B36" s="91" t="s">
        <v>56</v>
      </c>
      <c r="C36" s="90" t="s">
        <v>313</v>
      </c>
      <c r="D36" s="82">
        <f>D37</f>
        <v>20000</v>
      </c>
      <c r="E36" s="82">
        <f>E37</f>
        <v>0</v>
      </c>
      <c r="F36" s="103">
        <f>D36-E36</f>
        <v>20000</v>
      </c>
      <c r="G36" s="82"/>
      <c r="H36" s="77"/>
    </row>
    <row r="37" spans="1:8" s="79" customFormat="1" ht="40.5" customHeight="1">
      <c r="A37" s="115" t="s">
        <v>233</v>
      </c>
      <c r="B37" s="91" t="s">
        <v>56</v>
      </c>
      <c r="C37" s="90" t="s">
        <v>314</v>
      </c>
      <c r="D37" s="82">
        <v>20000</v>
      </c>
      <c r="E37" s="82"/>
      <c r="F37" s="103">
        <f>D37-E37</f>
        <v>20000</v>
      </c>
      <c r="G37" s="82"/>
      <c r="H37" s="77"/>
    </row>
    <row r="38" spans="1:8" s="79" customFormat="1" ht="12.75" hidden="1">
      <c r="A38" s="100" t="s">
        <v>182</v>
      </c>
      <c r="B38" s="106" t="s">
        <v>56</v>
      </c>
      <c r="C38" s="107" t="s">
        <v>46</v>
      </c>
      <c r="D38" s="102">
        <f aca="true" t="shared" si="2" ref="D38:E40">D39</f>
        <v>0</v>
      </c>
      <c r="E38" s="102">
        <f t="shared" si="2"/>
        <v>0</v>
      </c>
      <c r="F38" s="103">
        <f aca="true" t="shared" si="3" ref="F38:F51">D38-E38</f>
        <v>0</v>
      </c>
      <c r="G38" s="82"/>
      <c r="H38" s="77"/>
    </row>
    <row r="39" spans="1:8" s="79" customFormat="1" ht="12.75" hidden="1">
      <c r="A39" s="100" t="s">
        <v>200</v>
      </c>
      <c r="B39" s="91" t="s">
        <v>56</v>
      </c>
      <c r="C39" s="90" t="s">
        <v>199</v>
      </c>
      <c r="D39" s="82">
        <f t="shared" si="2"/>
        <v>0</v>
      </c>
      <c r="E39" s="82">
        <f t="shared" si="2"/>
        <v>0</v>
      </c>
      <c r="F39" s="103">
        <f t="shared" si="3"/>
        <v>0</v>
      </c>
      <c r="G39" s="82"/>
      <c r="H39" s="77"/>
    </row>
    <row r="40" spans="1:8" s="79" customFormat="1" ht="12.75" hidden="1">
      <c r="A40" s="81" t="s">
        <v>198</v>
      </c>
      <c r="B40" s="91" t="s">
        <v>56</v>
      </c>
      <c r="C40" s="90" t="s">
        <v>197</v>
      </c>
      <c r="D40" s="82">
        <f t="shared" si="2"/>
        <v>0</v>
      </c>
      <c r="E40" s="82">
        <f t="shared" si="2"/>
        <v>0</v>
      </c>
      <c r="F40" s="103">
        <f t="shared" si="3"/>
        <v>0</v>
      </c>
      <c r="G40" s="82"/>
      <c r="H40" s="77"/>
    </row>
    <row r="41" spans="1:8" s="79" customFormat="1" ht="12.75" hidden="1">
      <c r="A41" s="81" t="s">
        <v>72</v>
      </c>
      <c r="B41" s="91" t="s">
        <v>56</v>
      </c>
      <c r="C41" s="90" t="s">
        <v>201</v>
      </c>
      <c r="D41" s="82"/>
      <c r="E41" s="82"/>
      <c r="F41" s="103">
        <f t="shared" si="3"/>
        <v>0</v>
      </c>
      <c r="G41" s="82"/>
      <c r="H41" s="77"/>
    </row>
    <row r="42" spans="1:8" s="79" customFormat="1" ht="12.75" hidden="1">
      <c r="A42" s="100" t="s">
        <v>72</v>
      </c>
      <c r="B42" s="91" t="s">
        <v>56</v>
      </c>
      <c r="C42" s="90" t="s">
        <v>75</v>
      </c>
      <c r="D42" s="82"/>
      <c r="E42" s="82">
        <f aca="true" t="shared" si="4" ref="E42:G43">E43</f>
        <v>0</v>
      </c>
      <c r="F42" s="103">
        <f t="shared" si="3"/>
        <v>0</v>
      </c>
      <c r="G42" s="82">
        <f t="shared" si="4"/>
        <v>0</v>
      </c>
      <c r="H42" s="77"/>
    </row>
    <row r="43" spans="1:8" s="79" customFormat="1" ht="12.75" hidden="1">
      <c r="A43" s="81" t="s">
        <v>59</v>
      </c>
      <c r="B43" s="91" t="s">
        <v>56</v>
      </c>
      <c r="C43" s="90" t="s">
        <v>76</v>
      </c>
      <c r="D43" s="82"/>
      <c r="E43" s="82">
        <f t="shared" si="4"/>
        <v>0</v>
      </c>
      <c r="F43" s="103">
        <f t="shared" si="3"/>
        <v>0</v>
      </c>
      <c r="G43" s="82">
        <f t="shared" si="4"/>
        <v>0</v>
      </c>
      <c r="H43" s="77"/>
    </row>
    <row r="44" spans="1:8" s="79" customFormat="1" ht="12.75" hidden="1">
      <c r="A44" s="81" t="s">
        <v>72</v>
      </c>
      <c r="B44" s="91" t="s">
        <v>56</v>
      </c>
      <c r="C44" s="90" t="s">
        <v>77</v>
      </c>
      <c r="D44" s="82"/>
      <c r="E44" s="82"/>
      <c r="F44" s="103">
        <f t="shared" si="3"/>
        <v>0</v>
      </c>
      <c r="G44" s="82">
        <v>0</v>
      </c>
      <c r="H44" s="77"/>
    </row>
    <row r="45" spans="1:8" s="79" customFormat="1" ht="12.75" hidden="1">
      <c r="A45" s="100" t="s">
        <v>242</v>
      </c>
      <c r="B45" s="106" t="s">
        <v>56</v>
      </c>
      <c r="C45" s="107" t="s">
        <v>244</v>
      </c>
      <c r="D45" s="102">
        <f>D46</f>
        <v>0</v>
      </c>
      <c r="E45" s="102">
        <f>E46</f>
        <v>0</v>
      </c>
      <c r="F45" s="103">
        <f t="shared" si="3"/>
        <v>0</v>
      </c>
      <c r="G45" s="82"/>
      <c r="H45" s="77"/>
    </row>
    <row r="46" spans="1:8" s="79" customFormat="1" ht="0.75" customHeight="1">
      <c r="A46" s="81" t="s">
        <v>243</v>
      </c>
      <c r="B46" s="91" t="s">
        <v>56</v>
      </c>
      <c r="C46" s="107" t="s">
        <v>245</v>
      </c>
      <c r="D46" s="82">
        <f>D47</f>
        <v>0</v>
      </c>
      <c r="E46" s="82">
        <f>E47</f>
        <v>0</v>
      </c>
      <c r="F46" s="103">
        <f t="shared" si="3"/>
        <v>0</v>
      </c>
      <c r="G46" s="82"/>
      <c r="H46" s="77"/>
    </row>
    <row r="47" spans="1:8" s="79" customFormat="1" ht="22.5" customHeight="1" hidden="1">
      <c r="A47" s="81" t="s">
        <v>195</v>
      </c>
      <c r="B47" s="91" t="s">
        <v>56</v>
      </c>
      <c r="C47" s="107" t="s">
        <v>201</v>
      </c>
      <c r="D47" s="82"/>
      <c r="E47" s="82"/>
      <c r="F47" s="103">
        <f t="shared" si="3"/>
        <v>0</v>
      </c>
      <c r="G47" s="82"/>
      <c r="H47" s="77"/>
    </row>
    <row r="48" spans="1:8" s="79" customFormat="1" ht="12.75">
      <c r="A48" s="136" t="s">
        <v>268</v>
      </c>
      <c r="B48" s="91" t="s">
        <v>56</v>
      </c>
      <c r="C48" s="107" t="s">
        <v>315</v>
      </c>
      <c r="D48" s="102">
        <f aca="true" t="shared" si="5" ref="D48:E50">D49</f>
        <v>1000</v>
      </c>
      <c r="E48" s="102">
        <f t="shared" si="5"/>
        <v>0</v>
      </c>
      <c r="F48" s="103">
        <f t="shared" si="3"/>
        <v>1000</v>
      </c>
      <c r="G48" s="82"/>
      <c r="H48" s="77"/>
    </row>
    <row r="49" spans="1:8" s="79" customFormat="1" ht="22.5">
      <c r="A49" s="137" t="s">
        <v>269</v>
      </c>
      <c r="B49" s="91" t="s">
        <v>56</v>
      </c>
      <c r="C49" s="107" t="s">
        <v>316</v>
      </c>
      <c r="D49" s="82">
        <f t="shared" si="5"/>
        <v>1000</v>
      </c>
      <c r="E49" s="82">
        <f t="shared" si="5"/>
        <v>0</v>
      </c>
      <c r="F49" s="103">
        <f t="shared" si="3"/>
        <v>1000</v>
      </c>
      <c r="G49" s="82"/>
      <c r="H49" s="77"/>
    </row>
    <row r="50" spans="1:8" s="79" customFormat="1" ht="12.75">
      <c r="A50" s="137" t="s">
        <v>270</v>
      </c>
      <c r="B50" s="91" t="s">
        <v>56</v>
      </c>
      <c r="C50" s="107" t="s">
        <v>317</v>
      </c>
      <c r="D50" s="82">
        <f t="shared" si="5"/>
        <v>1000</v>
      </c>
      <c r="E50" s="82">
        <f t="shared" si="5"/>
        <v>0</v>
      </c>
      <c r="F50" s="103">
        <f t="shared" si="3"/>
        <v>1000</v>
      </c>
      <c r="G50" s="82"/>
      <c r="H50" s="77"/>
    </row>
    <row r="51" spans="1:8" s="79" customFormat="1" ht="12.75">
      <c r="A51" s="137" t="s">
        <v>195</v>
      </c>
      <c r="B51" s="91" t="s">
        <v>56</v>
      </c>
      <c r="C51" s="107" t="s">
        <v>318</v>
      </c>
      <c r="D51" s="82">
        <v>1000</v>
      </c>
      <c r="E51" s="82"/>
      <c r="F51" s="103">
        <f t="shared" si="3"/>
        <v>1000</v>
      </c>
      <c r="G51" s="82"/>
      <c r="H51" s="77"/>
    </row>
    <row r="52" spans="1:8" s="79" customFormat="1" ht="22.5">
      <c r="A52" s="136" t="s">
        <v>282</v>
      </c>
      <c r="B52" s="91" t="s">
        <v>56</v>
      </c>
      <c r="C52" s="107" t="s">
        <v>319</v>
      </c>
      <c r="D52" s="82">
        <v>24710</v>
      </c>
      <c r="E52" s="82">
        <v>24710</v>
      </c>
      <c r="F52" s="103">
        <f>D52-E52</f>
        <v>0</v>
      </c>
      <c r="G52" s="82"/>
      <c r="H52" s="77"/>
    </row>
    <row r="53" spans="1:8" s="79" customFormat="1" ht="22.5">
      <c r="A53" s="137" t="s">
        <v>283</v>
      </c>
      <c r="B53" s="91" t="s">
        <v>56</v>
      </c>
      <c r="C53" s="90" t="s">
        <v>319</v>
      </c>
      <c r="D53" s="82">
        <v>24710</v>
      </c>
      <c r="E53" s="82">
        <v>24710</v>
      </c>
      <c r="F53" s="103">
        <f>D53-E53</f>
        <v>0</v>
      </c>
      <c r="G53" s="82"/>
      <c r="H53" s="77"/>
    </row>
    <row r="54" spans="1:8" s="79" customFormat="1" ht="12.75">
      <c r="A54" s="137" t="s">
        <v>284</v>
      </c>
      <c r="B54" s="91" t="s">
        <v>56</v>
      </c>
      <c r="C54" s="90" t="s">
        <v>320</v>
      </c>
      <c r="D54" s="82">
        <v>24710</v>
      </c>
      <c r="E54" s="82">
        <v>24710</v>
      </c>
      <c r="F54" s="103">
        <f>D54-E54</f>
        <v>0</v>
      </c>
      <c r="G54" s="82"/>
      <c r="H54" s="77"/>
    </row>
    <row r="55" spans="1:8" s="79" customFormat="1" ht="15" customHeight="1">
      <c r="A55" s="100" t="s">
        <v>78</v>
      </c>
      <c r="B55" s="91" t="s">
        <v>56</v>
      </c>
      <c r="C55" s="107" t="s">
        <v>321</v>
      </c>
      <c r="D55" s="102">
        <f>D56</f>
        <v>52509</v>
      </c>
      <c r="E55" s="102">
        <f>E56</f>
        <v>28558.45</v>
      </c>
      <c r="F55" s="103">
        <f t="shared" si="0"/>
        <v>23950.55</v>
      </c>
      <c r="G55" s="102">
        <f>G56</f>
        <v>28520.92</v>
      </c>
      <c r="H55" s="103"/>
    </row>
    <row r="56" spans="1:8" s="79" customFormat="1" ht="12.75">
      <c r="A56" s="100" t="s">
        <v>273</v>
      </c>
      <c r="B56" s="91" t="s">
        <v>56</v>
      </c>
      <c r="C56" s="90" t="s">
        <v>322</v>
      </c>
      <c r="D56" s="82">
        <f>D57+D61</f>
        <v>52509</v>
      </c>
      <c r="E56" s="82">
        <f>E57+E61</f>
        <v>28558.45</v>
      </c>
      <c r="F56" s="103">
        <f t="shared" si="0"/>
        <v>23950.55</v>
      </c>
      <c r="G56" s="82">
        <f>G57+G61</f>
        <v>28520.92</v>
      </c>
      <c r="H56" s="77"/>
    </row>
    <row r="57" spans="1:8" s="79" customFormat="1" ht="53.25" customHeight="1">
      <c r="A57" s="117" t="s">
        <v>271</v>
      </c>
      <c r="B57" s="91" t="s">
        <v>56</v>
      </c>
      <c r="C57" s="90" t="s">
        <v>322</v>
      </c>
      <c r="D57" s="82">
        <f>D58</f>
        <v>44920</v>
      </c>
      <c r="E57" s="82">
        <f>E58</f>
        <v>25602.15</v>
      </c>
      <c r="F57" s="103">
        <f t="shared" si="0"/>
        <v>19317.85</v>
      </c>
      <c r="G57" s="82">
        <f>G58</f>
        <v>28520.92</v>
      </c>
      <c r="H57" s="77"/>
    </row>
    <row r="58" spans="1:8" s="79" customFormat="1" ht="29.25" customHeight="1">
      <c r="A58" s="115" t="s">
        <v>272</v>
      </c>
      <c r="B58" s="91" t="s">
        <v>56</v>
      </c>
      <c r="C58" s="90" t="s">
        <v>323</v>
      </c>
      <c r="D58" s="82">
        <f>D59+D60</f>
        <v>44920</v>
      </c>
      <c r="E58" s="82">
        <f>E59+E60</f>
        <v>25602.15</v>
      </c>
      <c r="F58" s="103">
        <f t="shared" si="0"/>
        <v>19317.85</v>
      </c>
      <c r="G58" s="82">
        <f>G59+G60</f>
        <v>28520.92</v>
      </c>
      <c r="H58" s="77"/>
    </row>
    <row r="59" spans="1:8" s="79" customFormat="1" ht="12.75">
      <c r="A59" s="81" t="s">
        <v>61</v>
      </c>
      <c r="B59" s="91" t="s">
        <v>56</v>
      </c>
      <c r="C59" s="90" t="s">
        <v>324</v>
      </c>
      <c r="D59" s="82">
        <v>34500</v>
      </c>
      <c r="E59" s="82">
        <v>20125</v>
      </c>
      <c r="F59" s="103">
        <f t="shared" si="0"/>
        <v>14375</v>
      </c>
      <c r="G59" s="82">
        <v>22600</v>
      </c>
      <c r="H59" s="77"/>
    </row>
    <row r="60" spans="1:8" s="79" customFormat="1" ht="22.5">
      <c r="A60" s="81" t="s">
        <v>62</v>
      </c>
      <c r="B60" s="91" t="s">
        <v>56</v>
      </c>
      <c r="C60" s="90" t="s">
        <v>325</v>
      </c>
      <c r="D60" s="82">
        <v>10420</v>
      </c>
      <c r="E60" s="82">
        <v>5477.15</v>
      </c>
      <c r="F60" s="103">
        <f t="shared" si="0"/>
        <v>4942.85</v>
      </c>
      <c r="G60" s="82">
        <v>5920.92</v>
      </c>
      <c r="H60" s="77"/>
    </row>
    <row r="61" spans="1:8" s="79" customFormat="1" ht="25.5" customHeight="1">
      <c r="A61" s="81" t="s">
        <v>192</v>
      </c>
      <c r="B61" s="91" t="s">
        <v>56</v>
      </c>
      <c r="C61" s="90" t="s">
        <v>326</v>
      </c>
      <c r="D61" s="82">
        <f>D62</f>
        <v>7589</v>
      </c>
      <c r="E61" s="82">
        <f>E62</f>
        <v>2956.3</v>
      </c>
      <c r="F61" s="103">
        <f t="shared" si="0"/>
        <v>4632.7</v>
      </c>
      <c r="G61" s="82">
        <f>G62</f>
        <v>0</v>
      </c>
      <c r="H61" s="77"/>
    </row>
    <row r="62" spans="1:8" s="79" customFormat="1" ht="22.5">
      <c r="A62" s="81" t="s">
        <v>74</v>
      </c>
      <c r="B62" s="91" t="s">
        <v>56</v>
      </c>
      <c r="C62" s="90" t="s">
        <v>327</v>
      </c>
      <c r="D62" s="82">
        <v>7589</v>
      </c>
      <c r="E62" s="82">
        <v>2956.3</v>
      </c>
      <c r="F62" s="103">
        <f t="shared" si="0"/>
        <v>4632.7</v>
      </c>
      <c r="G62" s="82">
        <v>0</v>
      </c>
      <c r="H62" s="77"/>
    </row>
    <row r="63" spans="1:8" s="79" customFormat="1" ht="33.75" hidden="1">
      <c r="A63" s="100" t="s">
        <v>169</v>
      </c>
      <c r="B63" s="106" t="s">
        <v>56</v>
      </c>
      <c r="C63" s="107" t="s">
        <v>173</v>
      </c>
      <c r="D63" s="102">
        <f aca="true" t="shared" si="6" ref="D63:E65">D64</f>
        <v>10000</v>
      </c>
      <c r="E63" s="102">
        <f t="shared" si="6"/>
        <v>0</v>
      </c>
      <c r="F63" s="103">
        <f t="shared" si="0"/>
        <v>10000</v>
      </c>
      <c r="G63" s="82"/>
      <c r="H63" s="77"/>
    </row>
    <row r="64" spans="1:8" s="79" customFormat="1" ht="12.75" hidden="1">
      <c r="A64" s="100" t="s">
        <v>170</v>
      </c>
      <c r="B64" s="106" t="s">
        <v>56</v>
      </c>
      <c r="C64" s="90" t="s">
        <v>174</v>
      </c>
      <c r="D64" s="102">
        <f t="shared" si="6"/>
        <v>10000</v>
      </c>
      <c r="E64" s="102">
        <f t="shared" si="6"/>
        <v>0</v>
      </c>
      <c r="F64" s="103">
        <f t="shared" si="0"/>
        <v>10000</v>
      </c>
      <c r="G64" s="82"/>
      <c r="H64" s="77"/>
    </row>
    <row r="65" spans="1:8" s="79" customFormat="1" ht="12.75" hidden="1">
      <c r="A65" s="81" t="s">
        <v>171</v>
      </c>
      <c r="B65" s="91" t="s">
        <v>56</v>
      </c>
      <c r="C65" s="90" t="s">
        <v>175</v>
      </c>
      <c r="D65" s="82">
        <f t="shared" si="6"/>
        <v>10000</v>
      </c>
      <c r="E65" s="82">
        <f t="shared" si="6"/>
        <v>0</v>
      </c>
      <c r="F65" s="103">
        <f t="shared" si="0"/>
        <v>10000</v>
      </c>
      <c r="G65" s="82"/>
      <c r="H65" s="77"/>
    </row>
    <row r="66" spans="1:8" s="79" customFormat="1" ht="12.75" hidden="1">
      <c r="A66" s="81" t="s">
        <v>172</v>
      </c>
      <c r="B66" s="91" t="s">
        <v>56</v>
      </c>
      <c r="C66" s="90" t="s">
        <v>176</v>
      </c>
      <c r="D66" s="82">
        <v>10000</v>
      </c>
      <c r="E66" s="82"/>
      <c r="F66" s="103">
        <f t="shared" si="0"/>
        <v>10000</v>
      </c>
      <c r="G66" s="82"/>
      <c r="H66" s="77"/>
    </row>
    <row r="67" spans="1:8" s="79" customFormat="1" ht="23.25" customHeight="1">
      <c r="A67" s="100" t="s">
        <v>169</v>
      </c>
      <c r="B67" s="91" t="s">
        <v>56</v>
      </c>
      <c r="C67" s="90" t="s">
        <v>328</v>
      </c>
      <c r="D67" s="82">
        <f aca="true" t="shared" si="7" ref="D67:E71">D68</f>
        <v>10000</v>
      </c>
      <c r="E67" s="82">
        <f t="shared" si="7"/>
        <v>0</v>
      </c>
      <c r="F67" s="103">
        <f t="shared" si="0"/>
        <v>10000</v>
      </c>
      <c r="G67" s="82"/>
      <c r="H67" s="77"/>
    </row>
    <row r="68" spans="1:8" s="79" customFormat="1" ht="12.75" customHeight="1">
      <c r="A68" s="100" t="s">
        <v>252</v>
      </c>
      <c r="B68" s="91" t="s">
        <v>56</v>
      </c>
      <c r="C68" s="90" t="s">
        <v>329</v>
      </c>
      <c r="D68" s="82">
        <f t="shared" si="7"/>
        <v>10000</v>
      </c>
      <c r="E68" s="82">
        <f t="shared" si="7"/>
        <v>0</v>
      </c>
      <c r="F68" s="103">
        <f t="shared" si="0"/>
        <v>10000</v>
      </c>
      <c r="G68" s="82"/>
      <c r="H68" s="77"/>
    </row>
    <row r="69" spans="1:8" s="79" customFormat="1" ht="22.5">
      <c r="A69" s="81" t="s">
        <v>250</v>
      </c>
      <c r="B69" s="91" t="s">
        <v>56</v>
      </c>
      <c r="C69" s="90" t="s">
        <v>330</v>
      </c>
      <c r="D69" s="82">
        <f t="shared" si="7"/>
        <v>10000</v>
      </c>
      <c r="E69" s="82">
        <f t="shared" si="7"/>
        <v>0</v>
      </c>
      <c r="F69" s="103">
        <f t="shared" si="0"/>
        <v>10000</v>
      </c>
      <c r="G69" s="82"/>
      <c r="H69" s="77"/>
    </row>
    <row r="70" spans="1:8" s="79" customFormat="1" ht="56.25">
      <c r="A70" s="81" t="s">
        <v>253</v>
      </c>
      <c r="B70" s="91" t="s">
        <v>56</v>
      </c>
      <c r="C70" s="90" t="s">
        <v>331</v>
      </c>
      <c r="D70" s="82">
        <f t="shared" si="7"/>
        <v>10000</v>
      </c>
      <c r="E70" s="82">
        <f t="shared" si="7"/>
        <v>0</v>
      </c>
      <c r="F70" s="103">
        <f t="shared" si="0"/>
        <v>10000</v>
      </c>
      <c r="G70" s="82"/>
      <c r="H70" s="77"/>
    </row>
    <row r="71" spans="1:8" s="79" customFormat="1" ht="22.5">
      <c r="A71" s="81" t="s">
        <v>192</v>
      </c>
      <c r="B71" s="91" t="s">
        <v>56</v>
      </c>
      <c r="C71" s="90" t="s">
        <v>332</v>
      </c>
      <c r="D71" s="82">
        <f t="shared" si="7"/>
        <v>10000</v>
      </c>
      <c r="E71" s="82">
        <f t="shared" si="7"/>
        <v>0</v>
      </c>
      <c r="F71" s="103">
        <f t="shared" si="0"/>
        <v>10000</v>
      </c>
      <c r="G71" s="82"/>
      <c r="H71" s="77"/>
    </row>
    <row r="72" spans="1:8" s="79" customFormat="1" ht="22.5">
      <c r="A72" s="81" t="s">
        <v>74</v>
      </c>
      <c r="B72" s="91" t="s">
        <v>56</v>
      </c>
      <c r="C72" s="90" t="s">
        <v>333</v>
      </c>
      <c r="D72" s="82">
        <v>10000</v>
      </c>
      <c r="E72" s="82"/>
      <c r="F72" s="103">
        <f t="shared" si="0"/>
        <v>10000</v>
      </c>
      <c r="G72" s="82"/>
      <c r="H72" s="77"/>
    </row>
    <row r="73" spans="1:8" s="79" customFormat="1" ht="12.75">
      <c r="A73" s="100" t="s">
        <v>183</v>
      </c>
      <c r="B73" s="91" t="s">
        <v>56</v>
      </c>
      <c r="C73" s="107" t="s">
        <v>334</v>
      </c>
      <c r="D73" s="102">
        <f>D74</f>
        <v>528000</v>
      </c>
      <c r="E73" s="102">
        <f>E74</f>
        <v>37455</v>
      </c>
      <c r="F73" s="103">
        <f aca="true" t="shared" si="8" ref="F73:F81">D73-E73</f>
        <v>490545</v>
      </c>
      <c r="G73" s="82"/>
      <c r="H73" s="77"/>
    </row>
    <row r="74" spans="1:8" s="79" customFormat="1" ht="27.75" customHeight="1">
      <c r="A74" s="100" t="s">
        <v>202</v>
      </c>
      <c r="B74" s="91" t="s">
        <v>56</v>
      </c>
      <c r="C74" s="90" t="s">
        <v>335</v>
      </c>
      <c r="D74" s="82">
        <f>D75</f>
        <v>528000</v>
      </c>
      <c r="E74" s="82">
        <f>E75</f>
        <v>37455</v>
      </c>
      <c r="F74" s="103">
        <f t="shared" si="8"/>
        <v>490545</v>
      </c>
      <c r="G74" s="82"/>
      <c r="H74" s="77"/>
    </row>
    <row r="75" spans="1:8" s="79" customFormat="1" ht="18.75" customHeight="1">
      <c r="A75" s="116" t="s">
        <v>251</v>
      </c>
      <c r="B75" s="91" t="s">
        <v>56</v>
      </c>
      <c r="C75" s="90" t="s">
        <v>336</v>
      </c>
      <c r="D75" s="82">
        <f>D83</f>
        <v>528000</v>
      </c>
      <c r="E75" s="82">
        <f>E83</f>
        <v>37455</v>
      </c>
      <c r="F75" s="103">
        <f t="shared" si="8"/>
        <v>490545</v>
      </c>
      <c r="G75" s="82"/>
      <c r="H75" s="77"/>
    </row>
    <row r="76" spans="1:8" s="79" customFormat="1" ht="33.75" hidden="1">
      <c r="A76" s="114" t="s">
        <v>235</v>
      </c>
      <c r="B76" s="106" t="s">
        <v>56</v>
      </c>
      <c r="C76" s="107" t="s">
        <v>227</v>
      </c>
      <c r="D76" s="102">
        <f>D77</f>
        <v>0</v>
      </c>
      <c r="E76" s="102">
        <f>E77</f>
        <v>0</v>
      </c>
      <c r="F76" s="103">
        <f t="shared" si="8"/>
        <v>0</v>
      </c>
      <c r="G76" s="82"/>
      <c r="H76" s="77"/>
    </row>
    <row r="77" spans="1:8" s="79" customFormat="1" ht="22.5" hidden="1">
      <c r="A77" s="81" t="s">
        <v>192</v>
      </c>
      <c r="B77" s="106" t="s">
        <v>56</v>
      </c>
      <c r="C77" s="107" t="s">
        <v>227</v>
      </c>
      <c r="D77" s="102">
        <f>D78</f>
        <v>0</v>
      </c>
      <c r="E77" s="102">
        <f>E78</f>
        <v>0</v>
      </c>
      <c r="F77" s="103">
        <f t="shared" si="8"/>
        <v>0</v>
      </c>
      <c r="G77" s="82"/>
      <c r="H77" s="77"/>
    </row>
    <row r="78" spans="1:8" s="79" customFormat="1" ht="17.25" customHeight="1" hidden="1">
      <c r="A78" s="81" t="s">
        <v>70</v>
      </c>
      <c r="B78" s="91" t="s">
        <v>56</v>
      </c>
      <c r="C78" s="90" t="s">
        <v>228</v>
      </c>
      <c r="D78" s="82"/>
      <c r="E78" s="82"/>
      <c r="F78" s="103">
        <f t="shared" si="8"/>
        <v>0</v>
      </c>
      <c r="G78" s="82"/>
      <c r="H78" s="77"/>
    </row>
    <row r="79" spans="1:8" s="79" customFormat="1" ht="33.75" hidden="1">
      <c r="A79" s="114" t="s">
        <v>236</v>
      </c>
      <c r="B79" s="91" t="s">
        <v>56</v>
      </c>
      <c r="C79" s="107" t="s">
        <v>229</v>
      </c>
      <c r="D79" s="102">
        <f>D80</f>
        <v>0</v>
      </c>
      <c r="E79" s="102">
        <f>E80</f>
        <v>0</v>
      </c>
      <c r="F79" s="103">
        <f t="shared" si="8"/>
        <v>0</v>
      </c>
      <c r="G79" s="82"/>
      <c r="H79" s="77"/>
    </row>
    <row r="80" spans="1:8" s="79" customFormat="1" ht="26.25" customHeight="1" hidden="1">
      <c r="A80" s="81" t="s">
        <v>192</v>
      </c>
      <c r="B80" s="91" t="s">
        <v>56</v>
      </c>
      <c r="C80" s="90" t="s">
        <v>230</v>
      </c>
      <c r="D80" s="82">
        <f>D81</f>
        <v>0</v>
      </c>
      <c r="E80" s="82">
        <f>E81</f>
        <v>0</v>
      </c>
      <c r="F80" s="103">
        <f t="shared" si="8"/>
        <v>0</v>
      </c>
      <c r="G80" s="82"/>
      <c r="H80" s="77"/>
    </row>
    <row r="81" spans="1:8" s="79" customFormat="1" ht="16.5" customHeight="1" hidden="1">
      <c r="A81" s="81" t="s">
        <v>70</v>
      </c>
      <c r="B81" s="91" t="s">
        <v>56</v>
      </c>
      <c r="C81" s="90" t="s">
        <v>231</v>
      </c>
      <c r="D81" s="82"/>
      <c r="E81" s="82"/>
      <c r="F81" s="103">
        <f t="shared" si="8"/>
        <v>0</v>
      </c>
      <c r="G81" s="82"/>
      <c r="H81" s="77"/>
    </row>
    <row r="82" spans="1:8" s="79" customFormat="1" ht="33" customHeight="1" hidden="1">
      <c r="A82" s="114" t="s">
        <v>247</v>
      </c>
      <c r="B82" s="106" t="s">
        <v>56</v>
      </c>
      <c r="C82" s="107" t="s">
        <v>237</v>
      </c>
      <c r="D82" s="102" t="e">
        <f>#REF!</f>
        <v>#REF!</v>
      </c>
      <c r="E82" s="102" t="e">
        <f>#REF!</f>
        <v>#REF!</v>
      </c>
      <c r="F82" s="103" t="e">
        <f>D82-E82</f>
        <v>#REF!</v>
      </c>
      <c r="G82" s="82"/>
      <c r="H82" s="77"/>
    </row>
    <row r="83" spans="1:8" s="79" customFormat="1" ht="52.5" customHeight="1">
      <c r="A83" s="114" t="s">
        <v>246</v>
      </c>
      <c r="B83" s="91" t="s">
        <v>56</v>
      </c>
      <c r="C83" s="90" t="s">
        <v>337</v>
      </c>
      <c r="D83" s="82">
        <f>D84</f>
        <v>528000</v>
      </c>
      <c r="E83" s="102">
        <f>E84</f>
        <v>37455</v>
      </c>
      <c r="F83" s="103">
        <f>D83-E83</f>
        <v>490545</v>
      </c>
      <c r="G83" s="82"/>
      <c r="H83" s="77"/>
    </row>
    <row r="84" spans="1:8" s="79" customFormat="1" ht="23.25" customHeight="1">
      <c r="A84" s="81" t="s">
        <v>192</v>
      </c>
      <c r="B84" s="91" t="s">
        <v>56</v>
      </c>
      <c r="C84" s="90" t="s">
        <v>338</v>
      </c>
      <c r="D84" s="82">
        <f>D85+D86</f>
        <v>528000</v>
      </c>
      <c r="E84" s="82">
        <f>E85+E86</f>
        <v>37455</v>
      </c>
      <c r="F84" s="103">
        <f>D84-E84</f>
        <v>490545</v>
      </c>
      <c r="G84" s="82"/>
      <c r="H84" s="77"/>
    </row>
    <row r="85" spans="1:8" s="79" customFormat="1" ht="24.75" customHeight="1">
      <c r="A85" s="81" t="s">
        <v>70</v>
      </c>
      <c r="B85" s="91" t="s">
        <v>56</v>
      </c>
      <c r="C85" s="90" t="s">
        <v>339</v>
      </c>
      <c r="D85" s="82">
        <v>517500</v>
      </c>
      <c r="E85" s="82">
        <v>27000</v>
      </c>
      <c r="F85" s="103">
        <f>D85-E85</f>
        <v>490500</v>
      </c>
      <c r="G85" s="82"/>
      <c r="H85" s="77"/>
    </row>
    <row r="86" spans="1:8" s="79" customFormat="1" ht="24.75" customHeight="1">
      <c r="A86" s="81" t="s">
        <v>73</v>
      </c>
      <c r="B86" s="91"/>
      <c r="C86" s="90" t="s">
        <v>340</v>
      </c>
      <c r="D86" s="82">
        <v>10500</v>
      </c>
      <c r="E86" s="82">
        <v>10455</v>
      </c>
      <c r="F86" s="103">
        <f>D86-E86</f>
        <v>45</v>
      </c>
      <c r="G86" s="82"/>
      <c r="H86" s="77"/>
    </row>
    <row r="87" spans="1:8" s="79" customFormat="1" ht="29.25" customHeight="1">
      <c r="A87" s="100" t="s">
        <v>79</v>
      </c>
      <c r="B87" s="106" t="s">
        <v>56</v>
      </c>
      <c r="C87" s="107" t="s">
        <v>341</v>
      </c>
      <c r="D87" s="102">
        <f>D88+D95</f>
        <v>21000</v>
      </c>
      <c r="E87" s="102">
        <f>E88+E95</f>
        <v>13550.4</v>
      </c>
      <c r="F87" s="103">
        <f t="shared" si="0"/>
        <v>7449.6</v>
      </c>
      <c r="G87" s="102" t="e">
        <f>G88+G95</f>
        <v>#REF!</v>
      </c>
      <c r="H87" s="103"/>
    </row>
    <row r="88" spans="1:8" s="79" customFormat="1" ht="15.75" customHeight="1">
      <c r="A88" s="100" t="s">
        <v>203</v>
      </c>
      <c r="B88" s="91" t="s">
        <v>56</v>
      </c>
      <c r="C88" s="90" t="s">
        <v>342</v>
      </c>
      <c r="D88" s="82">
        <f>D89</f>
        <v>5000</v>
      </c>
      <c r="E88" s="82">
        <f>E89</f>
        <v>0</v>
      </c>
      <c r="F88" s="103">
        <f t="shared" si="0"/>
        <v>5000</v>
      </c>
      <c r="G88" s="82" t="e">
        <f>G89</f>
        <v>#REF!</v>
      </c>
      <c r="H88" s="77"/>
    </row>
    <row r="89" spans="1:8" s="79" customFormat="1" ht="24.75" customHeight="1">
      <c r="A89" s="81" t="s">
        <v>192</v>
      </c>
      <c r="B89" s="91" t="s">
        <v>56</v>
      </c>
      <c r="C89" s="90" t="s">
        <v>343</v>
      </c>
      <c r="D89" s="82">
        <f>D90</f>
        <v>5000</v>
      </c>
      <c r="E89" s="82">
        <f>E90</f>
        <v>0</v>
      </c>
      <c r="F89" s="103">
        <f t="shared" si="0"/>
        <v>5000</v>
      </c>
      <c r="G89" s="82" t="e">
        <f>#REF!</f>
        <v>#REF!</v>
      </c>
      <c r="H89" s="77"/>
    </row>
    <row r="90" spans="1:8" s="79" customFormat="1" ht="11.25" customHeight="1">
      <c r="A90" s="81" t="s">
        <v>69</v>
      </c>
      <c r="B90" s="91" t="s">
        <v>56</v>
      </c>
      <c r="C90" s="90" t="s">
        <v>344</v>
      </c>
      <c r="D90" s="82">
        <v>5000</v>
      </c>
      <c r="E90" s="82"/>
      <c r="F90" s="103">
        <f t="shared" si="0"/>
        <v>5000</v>
      </c>
      <c r="G90" s="82">
        <v>10552.68</v>
      </c>
      <c r="H90" s="77"/>
    </row>
    <row r="91" spans="1:8" s="79" customFormat="1" ht="12.75" hidden="1">
      <c r="A91" s="100" t="s">
        <v>80</v>
      </c>
      <c r="B91" s="91" t="s">
        <v>56</v>
      </c>
      <c r="C91" s="90" t="s">
        <v>81</v>
      </c>
      <c r="D91" s="82">
        <v>0</v>
      </c>
      <c r="E91" s="82">
        <v>0</v>
      </c>
      <c r="F91" s="103">
        <f t="shared" si="0"/>
        <v>0</v>
      </c>
      <c r="G91" s="82">
        <v>0</v>
      </c>
      <c r="H91" s="77"/>
    </row>
    <row r="92" spans="1:8" s="79" customFormat="1" ht="12.75" hidden="1">
      <c r="A92" s="81" t="s">
        <v>59</v>
      </c>
      <c r="B92" s="91" t="s">
        <v>56</v>
      </c>
      <c r="C92" s="90" t="s">
        <v>82</v>
      </c>
      <c r="D92" s="82">
        <v>0</v>
      </c>
      <c r="E92" s="82">
        <v>0</v>
      </c>
      <c r="F92" s="103">
        <f t="shared" si="0"/>
        <v>0</v>
      </c>
      <c r="G92" s="82">
        <v>0</v>
      </c>
      <c r="H92" s="77"/>
    </row>
    <row r="93" spans="1:8" s="79" customFormat="1" ht="12.75" hidden="1">
      <c r="A93" s="81" t="s">
        <v>65</v>
      </c>
      <c r="B93" s="91" t="s">
        <v>56</v>
      </c>
      <c r="C93" s="90" t="s">
        <v>83</v>
      </c>
      <c r="D93" s="82">
        <v>0</v>
      </c>
      <c r="E93" s="82">
        <v>0</v>
      </c>
      <c r="F93" s="103">
        <f t="shared" si="0"/>
        <v>0</v>
      </c>
      <c r="G93" s="82">
        <v>0</v>
      </c>
      <c r="H93" s="77"/>
    </row>
    <row r="94" spans="1:8" s="79" customFormat="1" ht="22.5" hidden="1">
      <c r="A94" s="81" t="s">
        <v>70</v>
      </c>
      <c r="B94" s="91" t="s">
        <v>56</v>
      </c>
      <c r="C94" s="90" t="s">
        <v>84</v>
      </c>
      <c r="D94" s="82">
        <v>0</v>
      </c>
      <c r="E94" s="82">
        <v>0</v>
      </c>
      <c r="F94" s="103">
        <f t="shared" si="0"/>
        <v>0</v>
      </c>
      <c r="G94" s="82">
        <v>0</v>
      </c>
      <c r="H94" s="77"/>
    </row>
    <row r="95" spans="1:8" s="79" customFormat="1" ht="24" customHeight="1">
      <c r="A95" s="100" t="s">
        <v>204</v>
      </c>
      <c r="B95" s="91" t="s">
        <v>56</v>
      </c>
      <c r="C95" s="90" t="s">
        <v>345</v>
      </c>
      <c r="D95" s="82">
        <f>D96+D100+D101</f>
        <v>16000</v>
      </c>
      <c r="E95" s="82">
        <f>E96+E100+E101</f>
        <v>13550.4</v>
      </c>
      <c r="F95" s="103">
        <f t="shared" si="0"/>
        <v>2449.6000000000004</v>
      </c>
      <c r="G95" s="82" t="e">
        <f>G96+#REF!</f>
        <v>#REF!</v>
      </c>
      <c r="H95" s="77"/>
    </row>
    <row r="96" spans="1:8" s="79" customFormat="1" ht="22.5" customHeight="1">
      <c r="A96" s="81" t="s">
        <v>192</v>
      </c>
      <c r="B96" s="91" t="s">
        <v>56</v>
      </c>
      <c r="C96" s="90" t="s">
        <v>346</v>
      </c>
      <c r="D96" s="82">
        <f>D97+D99</f>
        <v>2000</v>
      </c>
      <c r="E96" s="82">
        <f>E97+E99</f>
        <v>0</v>
      </c>
      <c r="F96" s="103">
        <f t="shared" si="0"/>
        <v>2000</v>
      </c>
      <c r="G96" s="82" t="e">
        <f>#REF!</f>
        <v>#REF!</v>
      </c>
      <c r="H96" s="77"/>
    </row>
    <row r="97" spans="1:8" s="79" customFormat="1" ht="26.25" customHeight="1">
      <c r="A97" s="81" t="s">
        <v>70</v>
      </c>
      <c r="B97" s="91" t="s">
        <v>56</v>
      </c>
      <c r="C97" s="90" t="s">
        <v>347</v>
      </c>
      <c r="D97" s="82">
        <v>2000</v>
      </c>
      <c r="E97" s="82"/>
      <c r="F97" s="103">
        <f t="shared" si="0"/>
        <v>2000</v>
      </c>
      <c r="G97" s="82">
        <v>26037.05</v>
      </c>
      <c r="H97" s="77"/>
    </row>
    <row r="98" spans="1:8" s="79" customFormat="1" ht="12.75" hidden="1">
      <c r="A98" s="81" t="s">
        <v>71</v>
      </c>
      <c r="B98" s="91" t="s">
        <v>56</v>
      </c>
      <c r="C98" s="90" t="s">
        <v>85</v>
      </c>
      <c r="D98" s="82">
        <v>2000</v>
      </c>
      <c r="E98" s="82"/>
      <c r="F98" s="103">
        <f t="shared" si="0"/>
        <v>2000</v>
      </c>
      <c r="G98" s="82">
        <v>0</v>
      </c>
      <c r="H98" s="77"/>
    </row>
    <row r="99" spans="1:8" s="79" customFormat="1" ht="12.75" hidden="1">
      <c r="A99" s="81" t="s">
        <v>195</v>
      </c>
      <c r="B99" s="91" t="s">
        <v>56</v>
      </c>
      <c r="C99" s="90" t="s">
        <v>238</v>
      </c>
      <c r="D99" s="82"/>
      <c r="E99" s="82"/>
      <c r="F99" s="103">
        <f t="shared" si="0"/>
        <v>0</v>
      </c>
      <c r="G99" s="82"/>
      <c r="H99" s="77"/>
    </row>
    <row r="100" spans="1:8" s="79" customFormat="1" ht="22.5">
      <c r="A100" s="81" t="s">
        <v>73</v>
      </c>
      <c r="B100" s="91" t="s">
        <v>56</v>
      </c>
      <c r="C100" s="90" t="s">
        <v>348</v>
      </c>
      <c r="D100" s="82">
        <v>0</v>
      </c>
      <c r="E100" s="82"/>
      <c r="F100" s="103">
        <f t="shared" si="0"/>
        <v>0</v>
      </c>
      <c r="G100" s="82"/>
      <c r="H100" s="77"/>
    </row>
    <row r="101" spans="1:8" s="79" customFormat="1" ht="22.5">
      <c r="A101" s="81" t="s">
        <v>74</v>
      </c>
      <c r="B101" s="91" t="s">
        <v>56</v>
      </c>
      <c r="C101" s="90" t="s">
        <v>349</v>
      </c>
      <c r="D101" s="82">
        <v>14000</v>
      </c>
      <c r="E101" s="82">
        <v>13550.4</v>
      </c>
      <c r="F101" s="103">
        <f t="shared" si="0"/>
        <v>449.60000000000036</v>
      </c>
      <c r="G101" s="82"/>
      <c r="H101" s="77"/>
    </row>
    <row r="102" spans="1:8" s="79" customFormat="1" ht="12.75">
      <c r="A102" s="100" t="s">
        <v>225</v>
      </c>
      <c r="B102" s="106" t="s">
        <v>56</v>
      </c>
      <c r="C102" s="107" t="s">
        <v>350</v>
      </c>
      <c r="D102" s="102">
        <f>D107+D121+D143+D103+D132</f>
        <v>687900</v>
      </c>
      <c r="E102" s="102">
        <f>E107+E121+E143+E103+E132</f>
        <v>537868.85</v>
      </c>
      <c r="F102" s="103">
        <f t="shared" si="0"/>
        <v>150031.15000000002</v>
      </c>
      <c r="G102" s="102" t="e">
        <f>G107+G121+#REF!+#REF!</f>
        <v>#REF!</v>
      </c>
      <c r="H102" s="103"/>
    </row>
    <row r="103" spans="1:8" s="79" customFormat="1" ht="90">
      <c r="A103" s="119" t="s">
        <v>274</v>
      </c>
      <c r="B103" s="106" t="s">
        <v>56</v>
      </c>
      <c r="C103" s="107" t="s">
        <v>351</v>
      </c>
      <c r="D103" s="102">
        <f aca="true" t="shared" si="9" ref="D103:E105">D104</f>
        <v>15900</v>
      </c>
      <c r="E103" s="102">
        <f t="shared" si="9"/>
        <v>1590</v>
      </c>
      <c r="F103" s="103">
        <f>D103-E103</f>
        <v>14310</v>
      </c>
      <c r="G103" s="102"/>
      <c r="H103" s="103"/>
    </row>
    <row r="104" spans="1:8" s="79" customFormat="1" ht="45">
      <c r="A104" s="114" t="s">
        <v>210</v>
      </c>
      <c r="B104" s="91" t="s">
        <v>56</v>
      </c>
      <c r="C104" s="90" t="s">
        <v>352</v>
      </c>
      <c r="D104" s="82">
        <f t="shared" si="9"/>
        <v>15900</v>
      </c>
      <c r="E104" s="82">
        <f t="shared" si="9"/>
        <v>1590</v>
      </c>
      <c r="F104" s="103">
        <f>D104-E104</f>
        <v>14310</v>
      </c>
      <c r="G104" s="102"/>
      <c r="H104" s="103"/>
    </row>
    <row r="105" spans="1:8" s="79" customFormat="1" ht="45">
      <c r="A105" s="115" t="s">
        <v>207</v>
      </c>
      <c r="B105" s="91" t="s">
        <v>56</v>
      </c>
      <c r="C105" s="90" t="s">
        <v>353</v>
      </c>
      <c r="D105" s="82">
        <f t="shared" si="9"/>
        <v>15900</v>
      </c>
      <c r="E105" s="82">
        <f t="shared" si="9"/>
        <v>1590</v>
      </c>
      <c r="F105" s="103">
        <f>D105-E105</f>
        <v>14310</v>
      </c>
      <c r="G105" s="102"/>
      <c r="H105" s="103"/>
    </row>
    <row r="106" spans="1:8" s="79" customFormat="1" ht="33.75">
      <c r="A106" s="81" t="s">
        <v>224</v>
      </c>
      <c r="B106" s="91" t="s">
        <v>56</v>
      </c>
      <c r="C106" s="90" t="s">
        <v>354</v>
      </c>
      <c r="D106" s="82">
        <v>15900</v>
      </c>
      <c r="E106" s="82">
        <v>1590</v>
      </c>
      <c r="F106" s="103">
        <f>D106-E106</f>
        <v>14310</v>
      </c>
      <c r="G106" s="102"/>
      <c r="H106" s="103"/>
    </row>
    <row r="107" spans="1:8" s="79" customFormat="1" ht="23.25" customHeight="1">
      <c r="A107" s="100" t="s">
        <v>205</v>
      </c>
      <c r="B107" s="91" t="s">
        <v>56</v>
      </c>
      <c r="C107" s="90" t="s">
        <v>355</v>
      </c>
      <c r="D107" s="82">
        <f aca="true" t="shared" si="10" ref="D107:E109">D108</f>
        <v>93159.39</v>
      </c>
      <c r="E107" s="82">
        <f t="shared" si="10"/>
        <v>93159.39</v>
      </c>
      <c r="F107" s="103">
        <f t="shared" si="0"/>
        <v>0</v>
      </c>
      <c r="G107" s="82" t="e">
        <f>G108+#REF!</f>
        <v>#REF!</v>
      </c>
      <c r="H107" s="77"/>
    </row>
    <row r="108" spans="1:8" s="79" customFormat="1" ht="24" customHeight="1">
      <c r="A108" s="81" t="s">
        <v>206</v>
      </c>
      <c r="B108" s="91" t="s">
        <v>56</v>
      </c>
      <c r="C108" s="90" t="s">
        <v>356</v>
      </c>
      <c r="D108" s="82">
        <f t="shared" si="10"/>
        <v>93159.39</v>
      </c>
      <c r="E108" s="82">
        <f t="shared" si="10"/>
        <v>93159.39</v>
      </c>
      <c r="F108" s="103">
        <f t="shared" si="0"/>
        <v>0</v>
      </c>
      <c r="G108" s="82" t="e">
        <f>G109+#REF!</f>
        <v>#REF!</v>
      </c>
      <c r="H108" s="77"/>
    </row>
    <row r="109" spans="1:8" s="79" customFormat="1" ht="46.5" customHeight="1">
      <c r="A109" s="115" t="s">
        <v>207</v>
      </c>
      <c r="B109" s="91" t="s">
        <v>56</v>
      </c>
      <c r="C109" s="90" t="s">
        <v>357</v>
      </c>
      <c r="D109" s="82">
        <f t="shared" si="10"/>
        <v>93159.39</v>
      </c>
      <c r="E109" s="82">
        <f t="shared" si="10"/>
        <v>93159.39</v>
      </c>
      <c r="F109" s="103">
        <f t="shared" si="0"/>
        <v>0</v>
      </c>
      <c r="G109" s="82">
        <f>G111+G112+G113</f>
        <v>319089.79000000004</v>
      </c>
      <c r="H109" s="77"/>
    </row>
    <row r="110" spans="1:8" s="79" customFormat="1" ht="21" customHeight="1">
      <c r="A110" s="115" t="s">
        <v>209</v>
      </c>
      <c r="B110" s="91" t="s">
        <v>56</v>
      </c>
      <c r="C110" s="90" t="s">
        <v>358</v>
      </c>
      <c r="D110" s="82">
        <f>D111+D113+D115+D116+D117+D118+D119+D120</f>
        <v>93159.39</v>
      </c>
      <c r="E110" s="82">
        <f>E111+E113+E115+E116+E117+E118+E119+E120</f>
        <v>93159.39</v>
      </c>
      <c r="F110" s="103">
        <f t="shared" si="0"/>
        <v>0</v>
      </c>
      <c r="G110" s="82"/>
      <c r="H110" s="77"/>
    </row>
    <row r="111" spans="1:8" s="79" customFormat="1" ht="12" customHeight="1">
      <c r="A111" s="81" t="s">
        <v>61</v>
      </c>
      <c r="B111" s="91" t="s">
        <v>56</v>
      </c>
      <c r="C111" s="90" t="s">
        <v>359</v>
      </c>
      <c r="D111" s="82">
        <v>24526.1</v>
      </c>
      <c r="E111" s="82">
        <v>24526.1</v>
      </c>
      <c r="F111" s="103">
        <f t="shared" si="0"/>
        <v>0</v>
      </c>
      <c r="G111" s="82">
        <v>254952.07</v>
      </c>
      <c r="H111" s="77"/>
    </row>
    <row r="112" spans="1:8" s="79" customFormat="1" ht="12.75" hidden="1">
      <c r="A112" s="81" t="s">
        <v>63</v>
      </c>
      <c r="B112" s="91" t="s">
        <v>56</v>
      </c>
      <c r="C112" s="90" t="s">
        <v>86</v>
      </c>
      <c r="D112" s="82">
        <v>0</v>
      </c>
      <c r="E112" s="82">
        <v>0</v>
      </c>
      <c r="F112" s="103">
        <f t="shared" si="0"/>
        <v>0</v>
      </c>
      <c r="G112" s="82">
        <v>0</v>
      </c>
      <c r="H112" s="77"/>
    </row>
    <row r="113" spans="1:8" s="79" customFormat="1" ht="15.75" customHeight="1">
      <c r="A113" s="81" t="s">
        <v>62</v>
      </c>
      <c r="B113" s="91" t="s">
        <v>56</v>
      </c>
      <c r="C113" s="90" t="s">
        <v>360</v>
      </c>
      <c r="D113" s="82">
        <v>0.02</v>
      </c>
      <c r="E113" s="82">
        <v>0.02</v>
      </c>
      <c r="F113" s="103">
        <f t="shared" si="0"/>
        <v>0</v>
      </c>
      <c r="G113" s="82">
        <v>64137.72</v>
      </c>
      <c r="H113" s="77"/>
    </row>
    <row r="114" spans="1:8" s="79" customFormat="1" ht="12.75" hidden="1">
      <c r="A114" s="81" t="s">
        <v>67</v>
      </c>
      <c r="B114" s="91" t="s">
        <v>56</v>
      </c>
      <c r="C114" s="90" t="s">
        <v>87</v>
      </c>
      <c r="D114" s="82">
        <v>0</v>
      </c>
      <c r="E114" s="82">
        <v>0</v>
      </c>
      <c r="F114" s="103">
        <f t="shared" si="0"/>
        <v>0</v>
      </c>
      <c r="G114" s="82">
        <v>0</v>
      </c>
      <c r="H114" s="77"/>
    </row>
    <row r="115" spans="1:8" s="79" customFormat="1" ht="12.75">
      <c r="A115" s="81" t="s">
        <v>69</v>
      </c>
      <c r="B115" s="91" t="s">
        <v>56</v>
      </c>
      <c r="C115" s="90" t="s">
        <v>361</v>
      </c>
      <c r="D115" s="82">
        <v>5464.61</v>
      </c>
      <c r="E115" s="82">
        <v>5464.61</v>
      </c>
      <c r="F115" s="103">
        <f t="shared" si="0"/>
        <v>0</v>
      </c>
      <c r="G115" s="82">
        <v>46010.68</v>
      </c>
      <c r="H115" s="77"/>
    </row>
    <row r="116" spans="1:8" s="79" customFormat="1" ht="23.25" customHeight="1">
      <c r="A116" s="81" t="s">
        <v>70</v>
      </c>
      <c r="B116" s="91" t="s">
        <v>56</v>
      </c>
      <c r="C116" s="90" t="s">
        <v>362</v>
      </c>
      <c r="D116" s="82">
        <v>14849.4</v>
      </c>
      <c r="E116" s="82">
        <v>14849.4</v>
      </c>
      <c r="F116" s="103">
        <f aca="true" t="shared" si="11" ref="F116:F154">D116-E116</f>
        <v>0</v>
      </c>
      <c r="G116" s="82">
        <v>31013.34</v>
      </c>
      <c r="H116" s="77"/>
    </row>
    <row r="117" spans="1:8" s="79" customFormat="1" ht="12.75">
      <c r="A117" s="81" t="s">
        <v>71</v>
      </c>
      <c r="B117" s="91" t="s">
        <v>56</v>
      </c>
      <c r="C117" s="90" t="s">
        <v>363</v>
      </c>
      <c r="D117" s="82">
        <v>4014.26</v>
      </c>
      <c r="E117" s="82">
        <v>4014.26</v>
      </c>
      <c r="F117" s="103">
        <f t="shared" si="11"/>
        <v>0</v>
      </c>
      <c r="G117" s="82">
        <v>109533.69</v>
      </c>
      <c r="H117" s="77"/>
    </row>
    <row r="118" spans="1:8" s="79" customFormat="1" ht="12.75">
      <c r="A118" s="81" t="s">
        <v>72</v>
      </c>
      <c r="B118" s="91" t="s">
        <v>56</v>
      </c>
      <c r="C118" s="90" t="s">
        <v>364</v>
      </c>
      <c r="D118" s="82">
        <v>37805</v>
      </c>
      <c r="E118" s="82">
        <v>37805</v>
      </c>
      <c r="F118" s="103">
        <f t="shared" si="11"/>
        <v>0</v>
      </c>
      <c r="G118" s="82">
        <v>178073</v>
      </c>
      <c r="H118" s="77"/>
    </row>
    <row r="119" spans="1:8" s="79" customFormat="1" ht="24.75" customHeight="1">
      <c r="A119" s="81" t="s">
        <v>73</v>
      </c>
      <c r="B119" s="91" t="s">
        <v>56</v>
      </c>
      <c r="C119" s="90" t="s">
        <v>365</v>
      </c>
      <c r="D119" s="82"/>
      <c r="E119" s="82"/>
      <c r="F119" s="103">
        <f t="shared" si="11"/>
        <v>0</v>
      </c>
      <c r="G119" s="82"/>
      <c r="H119" s="77"/>
    </row>
    <row r="120" spans="1:8" s="79" customFormat="1" ht="22.5" customHeight="1">
      <c r="A120" s="123" t="s">
        <v>74</v>
      </c>
      <c r="B120" s="91" t="s">
        <v>56</v>
      </c>
      <c r="C120" s="90" t="s">
        <v>366</v>
      </c>
      <c r="D120" s="82">
        <v>6500</v>
      </c>
      <c r="E120" s="82">
        <v>6500</v>
      </c>
      <c r="F120" s="103">
        <f t="shared" si="11"/>
        <v>0</v>
      </c>
      <c r="G120" s="82">
        <v>6024</v>
      </c>
      <c r="H120" s="77"/>
    </row>
    <row r="121" spans="1:8" s="79" customFormat="1" ht="15" customHeight="1">
      <c r="A121" s="100" t="s">
        <v>208</v>
      </c>
      <c r="B121" s="106" t="s">
        <v>56</v>
      </c>
      <c r="C121" s="107" t="s">
        <v>367</v>
      </c>
      <c r="D121" s="102">
        <f aca="true" t="shared" si="12" ref="D121:E123">D122</f>
        <v>25722.269999999997</v>
      </c>
      <c r="E121" s="102">
        <f t="shared" si="12"/>
        <v>25722.269999999997</v>
      </c>
      <c r="F121" s="103">
        <f t="shared" si="11"/>
        <v>0</v>
      </c>
      <c r="G121" s="82" t="e">
        <f>G122+#REF!</f>
        <v>#REF!</v>
      </c>
      <c r="H121" s="77"/>
    </row>
    <row r="122" spans="1:8" s="79" customFormat="1" ht="22.5">
      <c r="A122" s="115" t="s">
        <v>206</v>
      </c>
      <c r="B122" s="91" t="s">
        <v>56</v>
      </c>
      <c r="C122" s="90" t="s">
        <v>368</v>
      </c>
      <c r="D122" s="102">
        <f t="shared" si="12"/>
        <v>25722.269999999997</v>
      </c>
      <c r="E122" s="102">
        <f t="shared" si="12"/>
        <v>25722.269999999997</v>
      </c>
      <c r="F122" s="103">
        <f t="shared" si="11"/>
        <v>0</v>
      </c>
      <c r="G122" s="82" t="e">
        <f>G123+#REF!</f>
        <v>#REF!</v>
      </c>
      <c r="H122" s="77"/>
    </row>
    <row r="123" spans="1:8" s="79" customFormat="1" ht="45">
      <c r="A123" s="115" t="s">
        <v>207</v>
      </c>
      <c r="B123" s="91" t="s">
        <v>56</v>
      </c>
      <c r="C123" s="90" t="s">
        <v>369</v>
      </c>
      <c r="D123" s="102">
        <f t="shared" si="12"/>
        <v>25722.269999999997</v>
      </c>
      <c r="E123" s="102">
        <f t="shared" si="12"/>
        <v>25722.269999999997</v>
      </c>
      <c r="F123" s="103">
        <f t="shared" si="11"/>
        <v>0</v>
      </c>
      <c r="G123" s="82">
        <f>G125+G126</f>
        <v>128841.53</v>
      </c>
      <c r="H123" s="77"/>
    </row>
    <row r="124" spans="1:8" s="79" customFormat="1" ht="34.5" customHeight="1">
      <c r="A124" s="115" t="s">
        <v>209</v>
      </c>
      <c r="B124" s="91" t="s">
        <v>56</v>
      </c>
      <c r="C124" s="90" t="s">
        <v>370</v>
      </c>
      <c r="D124" s="102">
        <f>D125+D126+D127+D128+D129+D130+D131</f>
        <v>25722.269999999997</v>
      </c>
      <c r="E124" s="102">
        <f>E125+E126+E127+E128+E129+E130+E131</f>
        <v>25722.269999999997</v>
      </c>
      <c r="F124" s="103">
        <f t="shared" si="11"/>
        <v>0</v>
      </c>
      <c r="G124" s="82"/>
      <c r="H124" s="77"/>
    </row>
    <row r="125" spans="1:8" s="79" customFormat="1" ht="12.75">
      <c r="A125" s="81" t="s">
        <v>61</v>
      </c>
      <c r="B125" s="91" t="s">
        <v>56</v>
      </c>
      <c r="C125" s="90" t="s">
        <v>371</v>
      </c>
      <c r="D125" s="82">
        <v>21262</v>
      </c>
      <c r="E125" s="82">
        <v>21262</v>
      </c>
      <c r="F125" s="103">
        <f t="shared" si="11"/>
        <v>0</v>
      </c>
      <c r="G125" s="82">
        <v>103111.79</v>
      </c>
      <c r="H125" s="77"/>
    </row>
    <row r="126" spans="1:8" s="79" customFormat="1" ht="22.5">
      <c r="A126" s="81" t="s">
        <v>62</v>
      </c>
      <c r="B126" s="91" t="s">
        <v>56</v>
      </c>
      <c r="C126" s="90" t="s">
        <v>372</v>
      </c>
      <c r="D126" s="82">
        <v>0.01</v>
      </c>
      <c r="E126" s="82">
        <v>0.01</v>
      </c>
      <c r="F126" s="103">
        <f t="shared" si="11"/>
        <v>0</v>
      </c>
      <c r="G126" s="82">
        <v>25729.74</v>
      </c>
      <c r="H126" s="77"/>
    </row>
    <row r="127" spans="1:8" s="79" customFormat="1" ht="30.75" customHeight="1">
      <c r="A127" s="81" t="s">
        <v>70</v>
      </c>
      <c r="B127" s="91" t="s">
        <v>56</v>
      </c>
      <c r="C127" s="90" t="s">
        <v>373</v>
      </c>
      <c r="D127" s="82"/>
      <c r="E127" s="82"/>
      <c r="F127" s="103">
        <f t="shared" si="11"/>
        <v>0</v>
      </c>
      <c r="G127" s="82"/>
      <c r="H127" s="77"/>
    </row>
    <row r="128" spans="1:8" s="79" customFormat="1" ht="12.75">
      <c r="A128" s="81" t="s">
        <v>71</v>
      </c>
      <c r="B128" s="91" t="s">
        <v>56</v>
      </c>
      <c r="C128" s="90" t="s">
        <v>374</v>
      </c>
      <c r="D128" s="82">
        <v>2914.26</v>
      </c>
      <c r="E128" s="82">
        <v>2914.26</v>
      </c>
      <c r="F128" s="103">
        <f t="shared" si="11"/>
        <v>0</v>
      </c>
      <c r="G128" s="82">
        <v>15861.62</v>
      </c>
      <c r="H128" s="77"/>
    </row>
    <row r="129" spans="1:8" s="79" customFormat="1" ht="12.75">
      <c r="A129" s="81" t="s">
        <v>72</v>
      </c>
      <c r="B129" s="91" t="s">
        <v>56</v>
      </c>
      <c r="C129" s="90" t="s">
        <v>375</v>
      </c>
      <c r="D129" s="82">
        <v>1546</v>
      </c>
      <c r="E129" s="82">
        <v>1546</v>
      </c>
      <c r="F129" s="103">
        <f t="shared" si="11"/>
        <v>0</v>
      </c>
      <c r="G129" s="82">
        <v>1086</v>
      </c>
      <c r="H129" s="77"/>
    </row>
    <row r="130" spans="1:8" s="79" customFormat="1" ht="30.75" customHeight="1">
      <c r="A130" s="81" t="s">
        <v>73</v>
      </c>
      <c r="B130" s="91" t="s">
        <v>56</v>
      </c>
      <c r="C130" s="90" t="s">
        <v>376</v>
      </c>
      <c r="D130" s="82"/>
      <c r="E130" s="82"/>
      <c r="F130" s="103">
        <f t="shared" si="11"/>
        <v>0</v>
      </c>
      <c r="G130" s="82">
        <v>26500</v>
      </c>
      <c r="H130" s="77"/>
    </row>
    <row r="131" spans="1:8" s="79" customFormat="1" ht="22.5">
      <c r="A131" s="81" t="s">
        <v>74</v>
      </c>
      <c r="B131" s="91" t="s">
        <v>56</v>
      </c>
      <c r="C131" s="90" t="s">
        <v>377</v>
      </c>
      <c r="D131" s="82"/>
      <c r="E131" s="82"/>
      <c r="F131" s="103">
        <f t="shared" si="11"/>
        <v>0</v>
      </c>
      <c r="G131" s="82">
        <v>977</v>
      </c>
      <c r="H131" s="77"/>
    </row>
    <row r="132" spans="1:8" s="79" customFormat="1" ht="33.75" customHeight="1">
      <c r="A132" s="100" t="s">
        <v>275</v>
      </c>
      <c r="B132" s="91" t="s">
        <v>56</v>
      </c>
      <c r="C132" s="107" t="s">
        <v>378</v>
      </c>
      <c r="D132" s="102">
        <f>D133</f>
        <v>551118.34</v>
      </c>
      <c r="E132" s="102">
        <f>E133</f>
        <v>417397.18999999994</v>
      </c>
      <c r="F132" s="103">
        <f t="shared" si="11"/>
        <v>133721.15000000002</v>
      </c>
      <c r="G132" s="82"/>
      <c r="H132" s="77"/>
    </row>
    <row r="133" spans="1:8" s="79" customFormat="1" ht="45">
      <c r="A133" s="115" t="s">
        <v>207</v>
      </c>
      <c r="B133" s="91" t="s">
        <v>56</v>
      </c>
      <c r="C133" s="90" t="s">
        <v>379</v>
      </c>
      <c r="D133" s="82">
        <f>D134</f>
        <v>551118.34</v>
      </c>
      <c r="E133" s="82">
        <f>E134</f>
        <v>417397.18999999994</v>
      </c>
      <c r="F133" s="103">
        <f t="shared" si="11"/>
        <v>133721.15000000002</v>
      </c>
      <c r="G133" s="82"/>
      <c r="H133" s="77"/>
    </row>
    <row r="134" spans="1:8" s="79" customFormat="1" ht="33.75">
      <c r="A134" s="115" t="s">
        <v>209</v>
      </c>
      <c r="B134" s="91" t="s">
        <v>56</v>
      </c>
      <c r="C134" s="90" t="s">
        <v>380</v>
      </c>
      <c r="D134" s="82">
        <f>D135+D136+D137+D138+D139+D140+D141+D142</f>
        <v>551118.34</v>
      </c>
      <c r="E134" s="82">
        <f>E135+E136+E137+E138+E139+E140+E141+E142</f>
        <v>417397.18999999994</v>
      </c>
      <c r="F134" s="103">
        <f t="shared" si="11"/>
        <v>133721.15000000002</v>
      </c>
      <c r="G134" s="82"/>
      <c r="H134" s="77"/>
    </row>
    <row r="135" spans="1:8" s="79" customFormat="1" ht="12.75">
      <c r="A135" s="81" t="s">
        <v>61</v>
      </c>
      <c r="B135" s="91" t="s">
        <v>56</v>
      </c>
      <c r="C135" s="90" t="s">
        <v>381</v>
      </c>
      <c r="D135" s="82">
        <v>241969.37</v>
      </c>
      <c r="E135" s="82">
        <v>181163.97</v>
      </c>
      <c r="F135" s="103">
        <f t="shared" si="11"/>
        <v>60805.399999999994</v>
      </c>
      <c r="G135" s="82"/>
      <c r="H135" s="77"/>
    </row>
    <row r="136" spans="1:8" s="79" customFormat="1" ht="22.5">
      <c r="A136" s="81" t="s">
        <v>62</v>
      </c>
      <c r="B136" s="91" t="s">
        <v>56</v>
      </c>
      <c r="C136" s="90" t="s">
        <v>382</v>
      </c>
      <c r="D136" s="82">
        <v>89999.97</v>
      </c>
      <c r="E136" s="82">
        <v>65009.95</v>
      </c>
      <c r="F136" s="103">
        <f t="shared" si="11"/>
        <v>24990.020000000004</v>
      </c>
      <c r="G136" s="82"/>
      <c r="H136" s="77"/>
    </row>
    <row r="137" spans="1:8" s="79" customFormat="1" ht="12.75">
      <c r="A137" s="81" t="s">
        <v>276</v>
      </c>
      <c r="B137" s="91"/>
      <c r="C137" s="90" t="s">
        <v>383</v>
      </c>
      <c r="D137" s="82">
        <v>70000</v>
      </c>
      <c r="E137" s="82">
        <v>30367.41</v>
      </c>
      <c r="F137" s="103">
        <f t="shared" si="11"/>
        <v>39632.59</v>
      </c>
      <c r="G137" s="82"/>
      <c r="H137" s="77"/>
    </row>
    <row r="138" spans="1:8" s="79" customFormat="1" ht="22.5">
      <c r="A138" s="81" t="s">
        <v>70</v>
      </c>
      <c r="B138" s="91" t="s">
        <v>56</v>
      </c>
      <c r="C138" s="90" t="s">
        <v>384</v>
      </c>
      <c r="D138" s="82">
        <v>60000</v>
      </c>
      <c r="E138" s="82">
        <v>59913.56</v>
      </c>
      <c r="F138" s="103">
        <f t="shared" si="11"/>
        <v>86.44000000000233</v>
      </c>
      <c r="G138" s="82"/>
      <c r="H138" s="77"/>
    </row>
    <row r="139" spans="1:8" s="79" customFormat="1" ht="12.75">
      <c r="A139" s="81" t="s">
        <v>71</v>
      </c>
      <c r="B139" s="91" t="s">
        <v>56</v>
      </c>
      <c r="C139" s="90" t="s">
        <v>385</v>
      </c>
      <c r="D139" s="82">
        <v>5000</v>
      </c>
      <c r="E139" s="82">
        <v>4760</v>
      </c>
      <c r="F139" s="103">
        <f t="shared" si="11"/>
        <v>240</v>
      </c>
      <c r="G139" s="82"/>
      <c r="H139" s="77"/>
    </row>
    <row r="140" spans="1:8" s="79" customFormat="1" ht="12.75">
      <c r="A140" s="81" t="s">
        <v>72</v>
      </c>
      <c r="B140" s="91" t="s">
        <v>56</v>
      </c>
      <c r="C140" s="90" t="s">
        <v>386</v>
      </c>
      <c r="D140" s="82">
        <v>77149</v>
      </c>
      <c r="E140" s="82">
        <v>76182.3</v>
      </c>
      <c r="F140" s="103">
        <f t="shared" si="11"/>
        <v>966.6999999999971</v>
      </c>
      <c r="G140" s="82"/>
      <c r="H140" s="77"/>
    </row>
    <row r="141" spans="1:8" s="79" customFormat="1" ht="22.5">
      <c r="A141" s="81" t="s">
        <v>73</v>
      </c>
      <c r="B141" s="91" t="s">
        <v>56</v>
      </c>
      <c r="C141" s="90" t="s">
        <v>387</v>
      </c>
      <c r="D141" s="82">
        <v>3000</v>
      </c>
      <c r="E141" s="82"/>
      <c r="F141" s="103">
        <f t="shared" si="11"/>
        <v>3000</v>
      </c>
      <c r="G141" s="82"/>
      <c r="H141" s="77"/>
    </row>
    <row r="142" spans="1:8" s="79" customFormat="1" ht="22.5">
      <c r="A142" s="81" t="s">
        <v>74</v>
      </c>
      <c r="B142" s="91" t="s">
        <v>56</v>
      </c>
      <c r="C142" s="90" t="s">
        <v>388</v>
      </c>
      <c r="D142" s="82">
        <v>4000</v>
      </c>
      <c r="E142" s="82"/>
      <c r="F142" s="103">
        <f t="shared" si="11"/>
        <v>4000</v>
      </c>
      <c r="G142" s="82"/>
      <c r="H142" s="77"/>
    </row>
    <row r="143" spans="1:8" s="79" customFormat="1" ht="22.5">
      <c r="A143" s="100" t="s">
        <v>184</v>
      </c>
      <c r="B143" s="106" t="s">
        <v>56</v>
      </c>
      <c r="C143" s="107" t="s">
        <v>389</v>
      </c>
      <c r="D143" s="102">
        <f>D144</f>
        <v>2000</v>
      </c>
      <c r="E143" s="102">
        <f>E144</f>
        <v>0</v>
      </c>
      <c r="F143" s="103">
        <f t="shared" si="11"/>
        <v>2000</v>
      </c>
      <c r="G143" s="82"/>
      <c r="H143" s="77"/>
    </row>
    <row r="144" spans="1:8" s="79" customFormat="1" ht="22.5">
      <c r="A144" s="81" t="s">
        <v>192</v>
      </c>
      <c r="B144" s="91" t="s">
        <v>56</v>
      </c>
      <c r="C144" s="90" t="s">
        <v>390</v>
      </c>
      <c r="D144" s="82">
        <f>D145</f>
        <v>2000</v>
      </c>
      <c r="E144" s="82">
        <f>E145</f>
        <v>0</v>
      </c>
      <c r="F144" s="103">
        <f t="shared" si="11"/>
        <v>2000</v>
      </c>
      <c r="G144" s="82"/>
      <c r="H144" s="77"/>
    </row>
    <row r="145" spans="1:8" s="79" customFormat="1" ht="56.25" customHeight="1">
      <c r="A145" s="115" t="s">
        <v>248</v>
      </c>
      <c r="B145" s="91" t="s">
        <v>56</v>
      </c>
      <c r="C145" s="90" t="s">
        <v>391</v>
      </c>
      <c r="D145" s="82">
        <v>2000</v>
      </c>
      <c r="E145" s="82"/>
      <c r="F145" s="103">
        <f t="shared" si="11"/>
        <v>2000</v>
      </c>
      <c r="G145" s="82"/>
      <c r="H145" s="77"/>
    </row>
    <row r="146" spans="1:8" s="79" customFormat="1" ht="12.75" hidden="1">
      <c r="A146" s="100" t="s">
        <v>211</v>
      </c>
      <c r="B146" s="106" t="s">
        <v>56</v>
      </c>
      <c r="C146" s="107" t="s">
        <v>212</v>
      </c>
      <c r="D146" s="102">
        <f aca="true" t="shared" si="13" ref="D146:E148">D147</f>
        <v>0</v>
      </c>
      <c r="E146" s="102">
        <f t="shared" si="13"/>
        <v>0</v>
      </c>
      <c r="F146" s="103">
        <f t="shared" si="11"/>
        <v>0</v>
      </c>
      <c r="G146" s="82"/>
      <c r="H146" s="77"/>
    </row>
    <row r="147" spans="1:8" s="79" customFormat="1" ht="12.75" hidden="1">
      <c r="A147" s="81" t="s">
        <v>213</v>
      </c>
      <c r="B147" s="91" t="s">
        <v>56</v>
      </c>
      <c r="C147" s="90" t="s">
        <v>212</v>
      </c>
      <c r="D147" s="82">
        <f t="shared" si="13"/>
        <v>0</v>
      </c>
      <c r="E147" s="82">
        <f t="shared" si="13"/>
        <v>0</v>
      </c>
      <c r="F147" s="103">
        <f t="shared" si="11"/>
        <v>0</v>
      </c>
      <c r="G147" s="82"/>
      <c r="H147" s="77"/>
    </row>
    <row r="148" spans="1:8" s="79" customFormat="1" ht="22.5" hidden="1">
      <c r="A148" s="115" t="s">
        <v>214</v>
      </c>
      <c r="B148" s="91" t="s">
        <v>56</v>
      </c>
      <c r="C148" s="90" t="s">
        <v>215</v>
      </c>
      <c r="D148" s="82">
        <f t="shared" si="13"/>
        <v>0</v>
      </c>
      <c r="E148" s="82">
        <f t="shared" si="13"/>
        <v>0</v>
      </c>
      <c r="F148" s="103">
        <f t="shared" si="11"/>
        <v>0</v>
      </c>
      <c r="G148" s="82"/>
      <c r="H148" s="77"/>
    </row>
    <row r="149" spans="1:8" s="79" customFormat="1" ht="33" customHeight="1" hidden="1">
      <c r="A149" s="115" t="s">
        <v>222</v>
      </c>
      <c r="B149" s="91" t="s">
        <v>56</v>
      </c>
      <c r="C149" s="90" t="s">
        <v>223</v>
      </c>
      <c r="D149" s="82">
        <v>0</v>
      </c>
      <c r="E149" s="82"/>
      <c r="F149" s="103">
        <f t="shared" si="11"/>
        <v>0</v>
      </c>
      <c r="G149" s="82"/>
      <c r="H149" s="77"/>
    </row>
    <row r="150" spans="1:8" s="79" customFormat="1" ht="14.25" customHeight="1">
      <c r="A150" s="114" t="s">
        <v>211</v>
      </c>
      <c r="B150" s="106" t="s">
        <v>56</v>
      </c>
      <c r="C150" s="107" t="s">
        <v>392</v>
      </c>
      <c r="D150" s="102">
        <f aca="true" t="shared" si="14" ref="D150:E152">D151</f>
        <v>25300</v>
      </c>
      <c r="E150" s="102">
        <f t="shared" si="14"/>
        <v>11940.3</v>
      </c>
      <c r="F150" s="103">
        <f t="shared" si="11"/>
        <v>13359.7</v>
      </c>
      <c r="G150" s="82"/>
      <c r="H150" s="77"/>
    </row>
    <row r="151" spans="1:8" s="79" customFormat="1" ht="10.5" customHeight="1">
      <c r="A151" s="115" t="s">
        <v>213</v>
      </c>
      <c r="B151" s="91" t="s">
        <v>56</v>
      </c>
      <c r="C151" s="90" t="s">
        <v>212</v>
      </c>
      <c r="D151" s="82">
        <f t="shared" si="14"/>
        <v>25300</v>
      </c>
      <c r="E151" s="82">
        <f t="shared" si="14"/>
        <v>11940.3</v>
      </c>
      <c r="F151" s="103">
        <f t="shared" si="11"/>
        <v>13359.7</v>
      </c>
      <c r="G151" s="82"/>
      <c r="H151" s="77"/>
    </row>
    <row r="152" spans="1:8" s="79" customFormat="1" ht="21" customHeight="1">
      <c r="A152" s="115" t="s">
        <v>214</v>
      </c>
      <c r="B152" s="91" t="s">
        <v>56</v>
      </c>
      <c r="C152" s="90" t="s">
        <v>393</v>
      </c>
      <c r="D152" s="82">
        <f t="shared" si="14"/>
        <v>25300</v>
      </c>
      <c r="E152" s="82">
        <f t="shared" si="14"/>
        <v>11940.3</v>
      </c>
      <c r="F152" s="103">
        <f t="shared" si="11"/>
        <v>13359.7</v>
      </c>
      <c r="G152" s="82"/>
      <c r="H152" s="77"/>
    </row>
    <row r="153" spans="1:8" s="79" customFormat="1" ht="33" customHeight="1">
      <c r="A153" s="115" t="s">
        <v>222</v>
      </c>
      <c r="B153" s="91" t="s">
        <v>56</v>
      </c>
      <c r="C153" s="90" t="s">
        <v>394</v>
      </c>
      <c r="D153" s="82">
        <v>25300</v>
      </c>
      <c r="E153" s="82">
        <v>11940.3</v>
      </c>
      <c r="F153" s="103">
        <f t="shared" si="11"/>
        <v>13359.7</v>
      </c>
      <c r="G153" s="82"/>
      <c r="H153" s="77"/>
    </row>
    <row r="154" spans="1:8" s="79" customFormat="1" ht="24.75" customHeight="1">
      <c r="A154" s="81" t="s">
        <v>88</v>
      </c>
      <c r="B154" s="91" t="s">
        <v>57</v>
      </c>
      <c r="C154" s="90" t="s">
        <v>395</v>
      </c>
      <c r="D154" s="82">
        <f>Доходы!D16-Расходы!D7</f>
        <v>-7565.39000000013</v>
      </c>
      <c r="E154" s="82">
        <f>Доходы!E16-Расходы!E7</f>
        <v>184281.26</v>
      </c>
      <c r="F154" s="103">
        <f t="shared" si="11"/>
        <v>-191846.65000000014</v>
      </c>
      <c r="G154" s="82" t="e">
        <f>Доходы!E16-Расходы!G7</f>
        <v>#REF!</v>
      </c>
      <c r="H154" s="77"/>
    </row>
    <row r="155" spans="6:8" s="24" customFormat="1" ht="12.75">
      <c r="F155" s="39"/>
      <c r="G155" s="39"/>
      <c r="H155" s="39"/>
    </row>
    <row r="161" ht="18.75">
      <c r="C161" s="118"/>
    </row>
    <row r="162" ht="18.75">
      <c r="C162" s="118"/>
    </row>
  </sheetData>
  <sheetProtection/>
  <mergeCells count="3">
    <mergeCell ref="A1:G1"/>
    <mergeCell ref="H3:H5"/>
    <mergeCell ref="F3:F5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36.25390625" style="35" customWidth="1"/>
    <col min="2" max="2" width="10.375" style="35" customWidth="1"/>
    <col min="3" max="3" width="22.75390625" style="36" customWidth="1"/>
    <col min="4" max="4" width="19.25390625" style="37" customWidth="1"/>
    <col min="5" max="5" width="15.25390625" style="33" customWidth="1"/>
    <col min="6" max="6" width="15.25390625" style="34" customWidth="1"/>
    <col min="7" max="8" width="0.74609375" style="34" customWidth="1"/>
    <col min="9" max="16384" width="9.125" style="34" customWidth="1"/>
  </cols>
  <sheetData>
    <row r="1" spans="1:6" s="32" customFormat="1" ht="12.75" customHeight="1">
      <c r="A1" s="158"/>
      <c r="B1" s="158"/>
      <c r="C1" s="158"/>
      <c r="D1" s="158"/>
      <c r="E1" s="158"/>
      <c r="F1" s="158"/>
    </row>
    <row r="2" spans="1:6" s="32" customFormat="1" ht="12.75" customHeight="1">
      <c r="A2" s="16"/>
      <c r="B2" s="21"/>
      <c r="C2" s="53"/>
      <c r="D2" s="54"/>
      <c r="E2" s="55"/>
      <c r="F2" s="56" t="s">
        <v>19</v>
      </c>
    </row>
    <row r="3" spans="1:6" s="32" customFormat="1" ht="12.75" customHeight="1">
      <c r="A3" s="57" t="s">
        <v>22</v>
      </c>
      <c r="B3"/>
      <c r="C3" s="58"/>
      <c r="D3" s="59"/>
      <c r="E3" s="60"/>
      <c r="F3" s="61"/>
    </row>
    <row r="4" spans="1:6" s="32" customFormat="1" ht="12.75" customHeight="1">
      <c r="A4" s="19"/>
      <c r="B4" s="62"/>
      <c r="C4" s="63"/>
      <c r="D4" s="64"/>
      <c r="E4" s="64"/>
      <c r="F4" s="63"/>
    </row>
    <row r="5" spans="1:6" s="32" customFormat="1" ht="12.75" customHeight="1">
      <c r="A5" s="159" t="s">
        <v>4</v>
      </c>
      <c r="B5" s="138" t="s">
        <v>25</v>
      </c>
      <c r="C5" s="143" t="s">
        <v>34</v>
      </c>
      <c r="D5" s="148" t="s">
        <v>26</v>
      </c>
      <c r="E5" s="166" t="s">
        <v>12</v>
      </c>
      <c r="F5" s="151" t="s">
        <v>23</v>
      </c>
    </row>
    <row r="6" spans="1:6" s="32" customFormat="1" ht="12.75" customHeight="1">
      <c r="A6" s="160"/>
      <c r="B6" s="162"/>
      <c r="C6" s="164"/>
      <c r="D6" s="144"/>
      <c r="E6" s="167"/>
      <c r="F6" s="169"/>
    </row>
    <row r="7" spans="1:6" s="32" customFormat="1" ht="12.75" customHeight="1">
      <c r="A7" s="160"/>
      <c r="B7" s="162"/>
      <c r="C7" s="164"/>
      <c r="D7" s="144"/>
      <c r="E7" s="167"/>
      <c r="F7" s="170"/>
    </row>
    <row r="8" spans="1:6" s="32" customFormat="1" ht="12.75" customHeight="1">
      <c r="A8" s="160"/>
      <c r="B8" s="162"/>
      <c r="C8" s="164"/>
      <c r="D8" s="144"/>
      <c r="E8" s="167"/>
      <c r="F8" s="170"/>
    </row>
    <row r="9" spans="1:6" s="32" customFormat="1" ht="12.75" customHeight="1">
      <c r="A9" s="161"/>
      <c r="B9" s="163"/>
      <c r="C9" s="165"/>
      <c r="D9" s="145"/>
      <c r="E9" s="168"/>
      <c r="F9" s="171"/>
    </row>
    <row r="10" spans="1:6" s="32" customFormat="1" ht="12.75" customHeight="1" thickBot="1">
      <c r="A10" s="29">
        <v>1</v>
      </c>
      <c r="B10" s="6">
        <v>2</v>
      </c>
      <c r="C10" s="44">
        <v>3</v>
      </c>
      <c r="D10" s="45" t="s">
        <v>1</v>
      </c>
      <c r="E10" s="45" t="s">
        <v>2</v>
      </c>
      <c r="F10" s="45" t="s">
        <v>5</v>
      </c>
    </row>
    <row r="11" spans="1:10" s="22" customFormat="1" ht="12.75">
      <c r="A11" s="71" t="s">
        <v>39</v>
      </c>
      <c r="B11" s="72">
        <v>500</v>
      </c>
      <c r="C11" s="87" t="s">
        <v>406</v>
      </c>
      <c r="D11" s="73">
        <f>D12</f>
        <v>7565.39</v>
      </c>
      <c r="E11" s="73">
        <v>-184281.26</v>
      </c>
      <c r="F11" s="73">
        <f>D11-E11</f>
        <v>191846.65000000002</v>
      </c>
      <c r="G11" s="39"/>
      <c r="H11" s="39"/>
      <c r="I11" s="39"/>
      <c r="J11" s="39"/>
    </row>
    <row r="12" spans="1:10" s="86" customFormat="1" ht="22.5">
      <c r="A12" s="78" t="s">
        <v>47</v>
      </c>
      <c r="B12" s="88" t="s">
        <v>43</v>
      </c>
      <c r="C12" s="89" t="s">
        <v>396</v>
      </c>
      <c r="D12" s="84">
        <v>7565.39</v>
      </c>
      <c r="E12" s="73">
        <v>-184281.26</v>
      </c>
      <c r="F12" s="73">
        <f aca="true" t="shared" si="0" ref="F12:F20">D12-E12</f>
        <v>191846.65000000002</v>
      </c>
      <c r="G12" s="85"/>
      <c r="H12" s="85"/>
      <c r="I12" s="85"/>
      <c r="J12" s="85"/>
    </row>
    <row r="13" spans="1:10" s="86" customFormat="1" ht="22.5">
      <c r="A13" s="78" t="s">
        <v>48</v>
      </c>
      <c r="B13" s="88" t="s">
        <v>43</v>
      </c>
      <c r="C13" s="89" t="s">
        <v>397</v>
      </c>
      <c r="D13" s="122">
        <v>-2318659</v>
      </c>
      <c r="E13" s="111">
        <v>-1680380.04</v>
      </c>
      <c r="F13" s="73">
        <f t="shared" si="0"/>
        <v>-638278.96</v>
      </c>
      <c r="G13" s="85"/>
      <c r="H13" s="85"/>
      <c r="I13" s="85"/>
      <c r="J13" s="85"/>
    </row>
    <row r="14" spans="1:10" s="86" customFormat="1" ht="22.5">
      <c r="A14" s="78" t="s">
        <v>49</v>
      </c>
      <c r="B14" s="88" t="s">
        <v>43</v>
      </c>
      <c r="C14" s="89" t="s">
        <v>398</v>
      </c>
      <c r="D14" s="77">
        <v>2326224.39</v>
      </c>
      <c r="E14" s="83">
        <v>1496098.78</v>
      </c>
      <c r="F14" s="73">
        <f t="shared" si="0"/>
        <v>830125.6100000001</v>
      </c>
      <c r="G14" s="85"/>
      <c r="H14" s="85"/>
      <c r="I14" s="85"/>
      <c r="J14" s="85"/>
    </row>
    <row r="15" spans="1:10" s="86" customFormat="1" ht="22.5">
      <c r="A15" s="78" t="s">
        <v>50</v>
      </c>
      <c r="B15" s="88" t="s">
        <v>44</v>
      </c>
      <c r="C15" s="89" t="s">
        <v>399</v>
      </c>
      <c r="D15" s="83">
        <v>-2318659</v>
      </c>
      <c r="E15" s="111">
        <v>-1680380.04</v>
      </c>
      <c r="F15" s="73">
        <f t="shared" si="0"/>
        <v>-638278.96</v>
      </c>
      <c r="G15" s="85"/>
      <c r="H15" s="85"/>
      <c r="I15" s="85"/>
      <c r="J15" s="85"/>
    </row>
    <row r="16" spans="1:10" s="86" customFormat="1" ht="22.5">
      <c r="A16" s="78" t="s">
        <v>51</v>
      </c>
      <c r="B16" s="88" t="s">
        <v>44</v>
      </c>
      <c r="C16" s="89" t="s">
        <v>400</v>
      </c>
      <c r="D16" s="83">
        <v>-2318659</v>
      </c>
      <c r="E16" s="111">
        <v>-1680380.04</v>
      </c>
      <c r="F16" s="73">
        <f t="shared" si="0"/>
        <v>-638278.96</v>
      </c>
      <c r="G16" s="85"/>
      <c r="H16" s="85"/>
      <c r="I16" s="85"/>
      <c r="J16" s="85"/>
    </row>
    <row r="17" spans="1:10" s="86" customFormat="1" ht="22.5">
      <c r="A17" s="78" t="s">
        <v>52</v>
      </c>
      <c r="B17" s="88" t="s">
        <v>44</v>
      </c>
      <c r="C17" s="89" t="s">
        <v>401</v>
      </c>
      <c r="D17" s="83">
        <v>-2318659</v>
      </c>
      <c r="E17" s="111">
        <v>-1680380.04</v>
      </c>
      <c r="F17" s="73">
        <f t="shared" si="0"/>
        <v>-638278.96</v>
      </c>
      <c r="G17" s="85"/>
      <c r="H17" s="85"/>
      <c r="I17" s="85"/>
      <c r="J17" s="85"/>
    </row>
    <row r="18" spans="1:10" s="86" customFormat="1" ht="22.5">
      <c r="A18" s="78" t="s">
        <v>53</v>
      </c>
      <c r="B18" s="88" t="s">
        <v>45</v>
      </c>
      <c r="C18" s="89" t="s">
        <v>402</v>
      </c>
      <c r="D18" s="77">
        <v>2326224.39</v>
      </c>
      <c r="E18" s="83">
        <v>1496098.78</v>
      </c>
      <c r="F18" s="73">
        <f>D18-E18</f>
        <v>830125.6100000001</v>
      </c>
      <c r="G18" s="85"/>
      <c r="H18" s="85"/>
      <c r="I18" s="85"/>
      <c r="J18" s="85"/>
    </row>
    <row r="19" spans="1:10" s="86" customFormat="1" ht="22.5">
      <c r="A19" s="78" t="s">
        <v>54</v>
      </c>
      <c r="B19" s="88" t="s">
        <v>45</v>
      </c>
      <c r="C19" s="89" t="s">
        <v>403</v>
      </c>
      <c r="D19" s="77">
        <v>2326224.39</v>
      </c>
      <c r="E19" s="83">
        <v>1496098.78</v>
      </c>
      <c r="F19" s="73">
        <f t="shared" si="0"/>
        <v>830125.6100000001</v>
      </c>
      <c r="G19" s="85"/>
      <c r="H19" s="85"/>
      <c r="I19" s="85"/>
      <c r="J19" s="85"/>
    </row>
    <row r="20" spans="1:10" s="86" customFormat="1" ht="22.5">
      <c r="A20" s="78" t="s">
        <v>55</v>
      </c>
      <c r="B20" s="88" t="s">
        <v>45</v>
      </c>
      <c r="C20" s="89" t="s">
        <v>404</v>
      </c>
      <c r="D20" s="77">
        <v>2326224.39</v>
      </c>
      <c r="E20" s="83">
        <v>1496098.78</v>
      </c>
      <c r="F20" s="73">
        <f t="shared" si="0"/>
        <v>830125.6100000001</v>
      </c>
      <c r="G20" s="85"/>
      <c r="H20" s="85"/>
      <c r="I20" s="85"/>
      <c r="J20" s="85"/>
    </row>
    <row r="21" spans="1:3" s="39" customFormat="1" ht="12.75">
      <c r="A21" s="24"/>
      <c r="B21" s="24"/>
      <c r="C21" s="24"/>
    </row>
    <row r="22" spans="1:3" s="39" customFormat="1" ht="12.75">
      <c r="A22" s="157" t="s">
        <v>40</v>
      </c>
      <c r="B22" s="157"/>
      <c r="C22" s="74" t="s">
        <v>160</v>
      </c>
    </row>
    <row r="23" spans="1:3" ht="12">
      <c r="A23" s="66" t="s">
        <v>41</v>
      </c>
      <c r="B23" s="67"/>
      <c r="C23" s="66" t="s">
        <v>27</v>
      </c>
    </row>
    <row r="24" spans="1:3" ht="12.75">
      <c r="A24" s="1"/>
      <c r="B24" s="1"/>
      <c r="C24" s="1"/>
    </row>
    <row r="25" spans="1:3" ht="12.75" hidden="1">
      <c r="A25" s="1"/>
      <c r="B25" s="1"/>
      <c r="C25" s="1"/>
    </row>
    <row r="26" spans="1:3" ht="12" hidden="1">
      <c r="A26" s="21"/>
      <c r="B26" s="17"/>
      <c r="C26" s="17"/>
    </row>
    <row r="27" spans="1:3" ht="12" hidden="1">
      <c r="A27" s="5"/>
      <c r="B27" s="5"/>
      <c r="C27" s="5"/>
    </row>
    <row r="28" spans="1:3" ht="12" hidden="1">
      <c r="A28" s="66"/>
      <c r="B28" s="16"/>
      <c r="C28" s="66"/>
    </row>
    <row r="29" spans="1:3" ht="12" hidden="1">
      <c r="A29" s="5"/>
      <c r="B29" s="5"/>
      <c r="C29" s="5"/>
    </row>
    <row r="30" spans="1:3" ht="12">
      <c r="A30" s="8" t="s">
        <v>42</v>
      </c>
      <c r="B30" s="8"/>
      <c r="C30" s="68" t="s">
        <v>281</v>
      </c>
    </row>
    <row r="31" spans="1:3" ht="12">
      <c r="A31" s="66" t="s">
        <v>41</v>
      </c>
      <c r="B31" s="16"/>
      <c r="C31" s="66" t="s">
        <v>27</v>
      </c>
    </row>
    <row r="32" spans="1:3" ht="0.75" customHeight="1">
      <c r="A32" s="8"/>
      <c r="B32" s="8"/>
      <c r="C32" s="16"/>
    </row>
    <row r="33" spans="1:6" ht="12.75">
      <c r="A33" s="8" t="s">
        <v>267</v>
      </c>
      <c r="B33" s="1"/>
      <c r="C33" s="1"/>
      <c r="D33" s="39"/>
      <c r="E33" s="39"/>
      <c r="F33" s="39"/>
    </row>
  </sheetData>
  <sheetProtection/>
  <mergeCells count="8">
    <mergeCell ref="A22:B22"/>
    <mergeCell ref="A1:F1"/>
    <mergeCell ref="A5:A9"/>
    <mergeCell ref="B5:B9"/>
    <mergeCell ref="C5:C9"/>
    <mergeCell ref="D5:D9"/>
    <mergeCell ref="E5:E9"/>
    <mergeCell ref="F5:F9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Ефимов</dc:creator>
  <cp:keywords/>
  <dc:description/>
  <cp:lastModifiedBy>Customer</cp:lastModifiedBy>
  <cp:lastPrinted>2014-09-01T12:00:45Z</cp:lastPrinted>
  <dcterms:created xsi:type="dcterms:W3CDTF">1999-06-18T11:49:53Z</dcterms:created>
  <dcterms:modified xsi:type="dcterms:W3CDTF">2014-09-02T11:44:14Z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