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<sst xmlns="http://schemas.openxmlformats.org/spreadsheetml/2006/main" count="1057" uniqueCount="360">
  <si>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</si>
  <si>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</si>
  <si>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</si>
  <si>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</si>
  <si>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</si>
  <si>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</si>
  <si>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</si>
  <si>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</si>
  <si>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</si>
  <si>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</si>
  <si>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</si>
  <si>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</si>
  <si>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</si>
  <si>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</si>
  <si>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</si>
  <si>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</si>
  <si>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</si>
  <si>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</si>
  <si>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</si>
  <si>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</si>
  <si>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</si>
  <si>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</si>
  <si>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</si>
  <si>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</si>
  <si>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</si>
  <si>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</si>
  <si>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</si>
  <si>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</si>
  <si>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</si>
  <si>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</si>
  <si>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</si>
  <si>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Земельный налог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</si>
  <si>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</si>
  <si>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</si>
  <si>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</si>
  <si>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</si>
  <si>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</si>
  <si>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</si>
  <si>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</si>
  <si>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</si>
  <si>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</si>
  <si>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</si>
  <si>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</si>
  <si>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</si>
  <si>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</si>
  <si>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</si>
  <si>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</si>
  <si>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</si>
  <si>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</si>
  <si>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</si>
  <si>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00611105035100000120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</si>
  <si>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</si>
  <si>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</si>
  <si>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18210606000000000110</t>
  </si>
  <si>
    <t>18210600000000000000</t>
  </si>
  <si>
    <t>18210102000010000110</t>
  </si>
  <si>
    <t>18210100000000000000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</si>
  <si>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</si>
  <si>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</si>
  <si>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</si>
  <si>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</si>
  <si>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</si>
  <si>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</si>
  <si>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</si>
  <si>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</si>
  <si>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</si>
  <si>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</si>
  <si>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</si>
  <si>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</si>
  <si>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</si>
  <si>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</si>
  <si>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18210102010011000110</t>
  </si>
  <si>
    <t>Дорожное хозяйство (дорожные фонды)</t>
  </si>
  <si>
    <t>Яловская  сельская администрация Красногорского района Брянской области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</si>
  <si>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</si>
  <si>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Яловкое сельское поселение</t>
  </si>
  <si>
    <t>04116704</t>
  </si>
  <si>
    <t>15234884000</t>
  </si>
  <si>
    <t>Услуги связи</t>
  </si>
  <si>
    <t>00710804000010000110</t>
  </si>
  <si>
    <t>00711705000000000180</t>
  </si>
  <si>
    <t>00711705050100000180</t>
  </si>
  <si>
    <r>
      <t xml:space="preserve">  Налог на доходы физических лиц с доходов, источником которого является налоговый агент, за исключением доходов, в тоношении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</si>
  <si>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18210500000000000000</t>
  </si>
  <si>
    <t>НАЛОГИ НА СОВОКУПНЫЙ ДОХОД</t>
  </si>
  <si>
    <t>Единый сельскохозяйственный налог</t>
  </si>
  <si>
    <t>18210503000010000110</t>
  </si>
  <si>
    <t>18210503010010000110</t>
  </si>
  <si>
    <t>00711105013100000120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</si>
  <si>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</si>
  <si>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00711705000000000000</t>
  </si>
  <si>
    <t>Прочие расходы</t>
  </si>
  <si>
    <t>00710804020010000110</t>
  </si>
  <si>
    <t>00711105035000000120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</si>
  <si>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</si>
  <si>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</si>
  <si>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</si>
  <si>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</si>
  <si>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</si>
  <si>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</si>
  <si>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</si>
  <si>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</si>
  <si>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</si>
  <si>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</si>
  <si>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</si>
  <si>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</si>
  <si>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</si>
  <si>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</si>
  <si>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</si>
  <si>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720</t>
  </si>
  <si>
    <t>Руководитель                          _________________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</si>
  <si>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</si>
  <si>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</si>
  <si>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</si>
  <si>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</si>
  <si>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</si>
  <si>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</si>
  <si>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Осипенко В.П.</t>
  </si>
  <si>
    <t>"     " ________________ 20    г.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</si>
  <si>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</si>
  <si>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</si>
  <si>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</si>
  <si>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</si>
  <si>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</si>
  <si>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1001 03 00000 00 0000 000</t>
  </si>
  <si>
    <t>1001 03 02240 01 0000 110</t>
  </si>
  <si>
    <t>1001 03 02250 01 0000 110</t>
  </si>
  <si>
    <t>1001 03 02260 01 0000 110</t>
  </si>
  <si>
    <t>ПРОЧИЕ НЕНАЛОГОВЫЕ ДОХОДЫ</t>
  </si>
  <si>
    <t xml:space="preserve">Прочие неналоговые доходы </t>
  </si>
  <si>
    <t>Прочие неналоговые доходы бюджетов поселений</t>
  </si>
  <si>
    <t>988</t>
  </si>
  <si>
    <t>98885000000000000000</t>
  </si>
  <si>
    <t>98810000000000000000</t>
  </si>
  <si>
    <t>98811100000000000000</t>
  </si>
  <si>
    <t>98811105000000000120</t>
  </si>
  <si>
    <t>98811105013000000120</t>
  </si>
  <si>
    <t>98811105013110000120</t>
  </si>
  <si>
    <t>988117 00000 00 0000 000</t>
  </si>
  <si>
    <t>98820000000000000000</t>
  </si>
  <si>
    <t>9880200000000000000</t>
  </si>
  <si>
    <t>98820201000000000151</t>
  </si>
  <si>
    <t>98820201001000000151</t>
  </si>
  <si>
    <t>98820201001100000151</t>
  </si>
  <si>
    <t>98820201003000000151</t>
  </si>
  <si>
    <t>98820203000000000151</t>
  </si>
  <si>
    <t>98820203015000000151</t>
  </si>
  <si>
    <t>98820203015100000151</t>
  </si>
  <si>
    <t>98820203024000000151</t>
  </si>
  <si>
    <t>98820203024100000151</t>
  </si>
  <si>
    <t>98890000000000000000</t>
  </si>
  <si>
    <t>98801050000000000000</t>
  </si>
  <si>
    <t>98801050000000000500</t>
  </si>
  <si>
    <t>98801050000000000600</t>
  </si>
  <si>
    <t>98801050200000000500</t>
  </si>
  <si>
    <t>98801050201000000510</t>
  </si>
  <si>
    <t>98801050201100000510</t>
  </si>
  <si>
    <t>98801050200000000600</t>
  </si>
  <si>
    <t>98801050201000000610</t>
  </si>
  <si>
    <t>98801050201100000610</t>
  </si>
  <si>
    <t>Налог на доход физических лицс от доходов полученных физическими лицами в соответствии со статьей 228 налогового кодекса Российской Федерации</t>
  </si>
  <si>
    <t>182101020300100000110</t>
  </si>
  <si>
    <t>988117140301 10 0000 180</t>
  </si>
  <si>
    <t>988117 14000 00 0000 180</t>
  </si>
  <si>
    <t xml:space="preserve">  Налог на имущество физических лиц</t>
  </si>
  <si>
    <t>18210601000000000110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</si>
  <si>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</si>
  <si>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</si>
  <si>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98811301995100000130</t>
  </si>
  <si>
    <t>ДОХОДЫ ОТ ОКАЗАНИЯ ПЛАТНЫХ УСЛУГ (РАБОТ) И КОМПЕНСАЦИИ ЗАТРАТ ГОСУДАРСТВА</t>
  </si>
  <si>
    <t>98811300000000000000</t>
  </si>
  <si>
    <t>98811301000000000000</t>
  </si>
  <si>
    <t>98811301990000000000</t>
  </si>
  <si>
    <t>Доходы от оказанных платных услуг(работ)</t>
  </si>
  <si>
    <t>Прочие доходы от оказанных платных услуг (работ) получателями средств бюджетов поселений</t>
  </si>
  <si>
    <t xml:space="preserve">  ДОХОДЫ ОТ ПРОДАЖИ МАТЕРИАЛЬНЫХ И НЕМАТЕРИАЛЬНЫХ АКТИВОВ</t>
  </si>
  <si>
    <t>98811400000000000000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</si>
  <si>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</si>
  <si>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98811406000000000430</t>
  </si>
  <si>
    <t xml:space="preserve">  Доходы от продажи земельных участков, государственная собственность на которые не разграничена</t>
  </si>
  <si>
    <t>98811406010000000430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</si>
  <si>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</si>
  <si>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9881406013100000430</t>
  </si>
  <si>
    <t>Иные межбюджетные трансферты</t>
  </si>
  <si>
    <t>Межбюджетные трансферты, передоваемые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заключонными соглашениями</t>
  </si>
  <si>
    <t>98820204000000000151</t>
  </si>
  <si>
    <t>98820204014100000151</t>
  </si>
  <si>
    <t>Прочие доходыот компенсационных затрат бюджетов поселения</t>
  </si>
  <si>
    <t>98820201003100000151</t>
  </si>
  <si>
    <t>98811302995100000130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</si>
  <si>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</si>
  <si>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на совершение нотариальных действий должносными лицами органами местного самоуправления, уполномоченными в соответствии законодательными актами Российской Федерации на совершение нотариальных действий</t>
  </si>
  <si>
    <t>98810804000010000110</t>
  </si>
  <si>
    <t>98810804020010000110</t>
  </si>
  <si>
    <t>18210606033100000110</t>
  </si>
  <si>
    <t>Благоустройство</t>
  </si>
  <si>
    <t>2.Расходы бюджета</t>
  </si>
  <si>
    <t>Наименование показателя</t>
  </si>
  <si>
    <t xml:space="preserve">Код строки </t>
  </si>
  <si>
    <t>Разд.</t>
  </si>
  <si>
    <t>Ц.ст.</t>
  </si>
  <si>
    <t>Расх.</t>
  </si>
  <si>
    <t>Эк.класс.</t>
  </si>
  <si>
    <t>Доп.класс.</t>
  </si>
  <si>
    <t>Рег.класс.</t>
  </si>
  <si>
    <t>#Н/Д</t>
  </si>
  <si>
    <t xml:space="preserve">Утвержденные бюджетные назначения </t>
  </si>
  <si>
    <t>Расходы всего:</t>
  </si>
  <si>
    <t>003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</si>
  <si>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</si>
  <si>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</si>
  <si>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</si>
  <si>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</si>
  <si>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</si>
  <si>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</si>
  <si>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</si>
  <si>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муниципального образования</t>
  </si>
  <si>
    <t>0020300</t>
  </si>
  <si>
    <t xml:space="preserve">          Расходы на выплаты персоналу государственных (муниципальных) органов</t>
  </si>
  <si>
    <t>120</t>
  </si>
  <si>
    <t xml:space="preserve">            Заработная плата</t>
  </si>
  <si>
    <t>211</t>
  </si>
  <si>
    <t xml:space="preserve">              </t>
  </si>
  <si>
    <t xml:space="preserve">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</si>
  <si>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</si>
  <si>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</si>
  <si>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</si>
  <si>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</si>
  <si>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</si>
  <si>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</si>
  <si>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  Услуги связи</t>
  </si>
  <si>
    <t>221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</si>
  <si>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</si>
  <si>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</si>
  <si>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</si>
  <si>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</si>
  <si>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</si>
  <si>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>226</t>
  </si>
  <si>
    <t xml:space="preserve">            Прочие расходы</t>
  </si>
  <si>
    <t>290</t>
  </si>
  <si>
    <t xml:space="preserve">            Увеличение стоимости основных средств</t>
  </si>
  <si>
    <t>310</t>
  </si>
  <si>
    <t xml:space="preserve">            Увеличение стоимости материальных запасов</t>
  </si>
  <si>
    <t>340</t>
  </si>
  <si>
    <t xml:space="preserve">          Уплата налога на имущество организаций и земельного налога</t>
  </si>
  <si>
    <t>851</t>
  </si>
  <si>
    <t xml:space="preserve">          Уплата прочих налогов, сборов и иных платежей</t>
  </si>
  <si>
    <t>852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</si>
  <si>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</si>
  <si>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</si>
  <si>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Иные межбюджетные трансферты</t>
  </si>
  <si>
    <t>5210631</t>
  </si>
  <si>
    <t>540</t>
  </si>
  <si>
    <t xml:space="preserve">            Перечисления другим бюджетам бюджетной системы Российской Федерации</t>
  </si>
  <si>
    <t>251</t>
  </si>
  <si>
    <t xml:space="preserve">      Резервные фонды</t>
  </si>
  <si>
    <t>0111</t>
  </si>
  <si>
    <t xml:space="preserve">        Резервные фонды местных администраций</t>
  </si>
  <si>
    <t>0700500</t>
  </si>
  <si>
    <t xml:space="preserve">          Резервные средства</t>
  </si>
  <si>
    <t>870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</si>
  <si>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</si>
  <si>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</si>
  <si>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</si>
  <si>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</si>
  <si>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>0905118</t>
  </si>
  <si>
    <t xml:space="preserve">              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</si>
  <si>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365</t>
  </si>
  <si>
    <t>0310</t>
  </si>
  <si>
    <t>7952000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</si>
  <si>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</si>
  <si>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</si>
  <si>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</si>
  <si>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</si>
  <si>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>6000100</t>
  </si>
  <si>
    <t>6000500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</si>
  <si>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</si>
  <si>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</si>
  <si>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</si>
  <si>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</si>
  <si>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</si>
  <si>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4450000</t>
  </si>
  <si>
    <t>611</t>
  </si>
  <si>
    <t xml:space="preserve">            Безвозмездные перечисления государственным и муниципальным организациям</t>
  </si>
  <si>
    <t>241</t>
  </si>
  <si>
    <t xml:space="preserve">              Заработная плата</t>
  </si>
  <si>
    <t>21103</t>
  </si>
  <si>
    <t xml:space="preserve">              Начисления на выплаты по оплате труда</t>
  </si>
  <si>
    <t>21303</t>
  </si>
  <si>
    <t xml:space="preserve">              Коммунальные услуги</t>
  </si>
  <si>
    <t xml:space="preserve">              Работы,услуги по содержанию имущества</t>
  </si>
  <si>
    <t>22503</t>
  </si>
  <si>
    <t xml:space="preserve">              Прочие работы, услуги</t>
  </si>
  <si>
    <t>22603</t>
  </si>
  <si>
    <t xml:space="preserve">              Прочие расходы</t>
  </si>
  <si>
    <t>29003</t>
  </si>
  <si>
    <t xml:space="preserve">              Увеличение стоимости материальных запасов</t>
  </si>
  <si>
    <t>34003</t>
  </si>
  <si>
    <t>5210635</t>
  </si>
  <si>
    <t>5210636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</si>
  <si>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</si>
  <si>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</si>
  <si>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</si>
  <si>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</si>
  <si>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Иные пенсии, социальные доплаты к пенсиям</t>
  </si>
  <si>
    <t>4910100</t>
  </si>
  <si>
    <t>312</t>
  </si>
  <si>
    <t xml:space="preserve">            Пенсии, пособия, выплачиваемые организациями сектора государственного управления</t>
  </si>
  <si>
    <t>263</t>
  </si>
  <si>
    <t>Результат исполнения бюджета                      (дефицит / профицит)</t>
  </si>
  <si>
    <t>-47449,52</t>
  </si>
  <si>
    <t xml:space="preserve">    Условно утвержденные расходы</t>
  </si>
  <si>
    <t>9900</t>
  </si>
  <si>
    <t xml:space="preserve">        Непрограммные расходы</t>
  </si>
  <si>
    <t>9990000</t>
  </si>
  <si>
    <t xml:space="preserve">          Условно утвержденные расходы</t>
  </si>
  <si>
    <t>999</t>
  </si>
  <si>
    <t>Всего расходов:</t>
  </si>
  <si>
    <t xml:space="preserve">    НАЦИОНАЛЬНАЯ ЭКОНОМИКА</t>
  </si>
  <si>
    <t>0400</t>
  </si>
  <si>
    <t>0409</t>
  </si>
  <si>
    <t>3150111</t>
  </si>
  <si>
    <t>ЖИЛИЩНО-КОММУНАЛЬНОЕ ХОЗЯЙСТВО</t>
  </si>
  <si>
    <t>00000</t>
  </si>
  <si>
    <t>КУЛЬТУРА,КИНЕМОТАГРАФИЯ</t>
  </si>
  <si>
    <t>Безвозмездные перечисления государственным и муниципальным органам</t>
  </si>
  <si>
    <t>21107</t>
  </si>
  <si>
    <t>21307</t>
  </si>
  <si>
    <t>22507</t>
  </si>
  <si>
    <t>22607</t>
  </si>
  <si>
    <t>22307</t>
  </si>
  <si>
    <t>29007</t>
  </si>
  <si>
    <t>34007</t>
  </si>
  <si>
    <t>7900000</t>
  </si>
  <si>
    <t>121</t>
  </si>
  <si>
    <t>244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</si>
  <si>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</si>
  <si>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</si>
  <si>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Уличное освещение</t>
  </si>
  <si>
    <t>Земельный налог с организаций</t>
  </si>
  <si>
    <t>18210606030010000110</t>
  </si>
  <si>
    <t>18210606043100000110</t>
  </si>
  <si>
    <t>Земельный налог с физических лиц</t>
  </si>
  <si>
    <t>18210606040000000110</t>
  </si>
  <si>
    <t>18210102030010000110</t>
  </si>
  <si>
    <t>Содержание автомобильных дорог общего пользования местного значения за счет средств поселения</t>
  </si>
  <si>
    <t>3440000</t>
  </si>
  <si>
    <t>Коммунальное хозяйставо</t>
  </si>
  <si>
    <t>0502</t>
  </si>
  <si>
    <t>Реализация мероприятий по водоснабжению и водоотведению</t>
  </si>
  <si>
    <t>18210601030101000110</t>
  </si>
  <si>
    <t>Другие общегосударственные вопросы</t>
  </si>
  <si>
    <t>0113</t>
  </si>
  <si>
    <t>Расходы по содержанию муниципальной собственности</t>
  </si>
  <si>
    <t>0030000</t>
  </si>
  <si>
    <t>Коммунальные услуги</t>
  </si>
  <si>
    <t>01 декабря   2015г.</t>
  </si>
  <si>
    <t>01.12.2015</t>
  </si>
  <si>
    <t>011</t>
  </si>
  <si>
    <t>Белоус А.В.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</si>
</sst>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6"/>
      <name val="Arial Cyr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 Cyr"/>
      <family val="0"/>
    </font>
    <font>
      <sz val="9"/>
      <color indexed="8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175" fontId="5" fillId="0" borderId="15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5" xfId="0" applyNumberFormat="1" applyFont="1" applyFill="1" applyBorder="1" applyAlignment="1">
      <alignment horizontal="left" wrapText="1" indent="2"/>
    </xf>
    <xf numFmtId="4" fontId="5" fillId="0" borderId="15" xfId="0" applyNumberFormat="1" applyFont="1" applyFill="1" applyBorder="1" applyAlignment="1">
      <alignment horizontal="right" shrinkToFit="1"/>
    </xf>
    <xf numFmtId="49" fontId="5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shrinkToFit="1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17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49" fontId="28" fillId="0" borderId="15" xfId="0" applyNumberFormat="1" applyFont="1" applyBorder="1" applyAlignment="1">
      <alignment horizontal="center" shrinkToFit="1"/>
    </xf>
    <xf numFmtId="49" fontId="28" fillId="0" borderId="15" xfId="0" applyNumberFormat="1" applyFont="1" applyBorder="1" applyAlignment="1">
      <alignment horizontal="center"/>
    </xf>
    <xf numFmtId="4" fontId="28" fillId="0" borderId="15" xfId="0" applyNumberFormat="1" applyFont="1" applyBorder="1" applyAlignment="1">
      <alignment horizontal="right" shrinkToFit="1"/>
    </xf>
    <xf numFmtId="0" fontId="28" fillId="0" borderId="15" xfId="0" applyNumberFormat="1" applyFont="1" applyBorder="1" applyAlignment="1">
      <alignment horizontal="left" wrapText="1" indent="2"/>
    </xf>
    <xf numFmtId="0" fontId="28" fillId="18" borderId="15" xfId="0" applyNumberFormat="1" applyFont="1" applyFill="1" applyBorder="1" applyAlignment="1">
      <alignment horizontal="left" wrapText="1" indent="2"/>
    </xf>
    <xf numFmtId="49" fontId="28" fillId="18" borderId="15" xfId="0" applyNumberFormat="1" applyFont="1" applyFill="1" applyBorder="1" applyAlignment="1">
      <alignment horizontal="center" shrinkToFit="1"/>
    </xf>
    <xf numFmtId="49" fontId="28" fillId="18" borderId="15" xfId="0" applyNumberFormat="1" applyFont="1" applyFill="1" applyBorder="1" applyAlignment="1">
      <alignment horizontal="center"/>
    </xf>
    <xf numFmtId="4" fontId="28" fillId="18" borderId="15" xfId="0" applyNumberFormat="1" applyFont="1" applyFill="1" applyBorder="1" applyAlignment="1">
      <alignment horizontal="right" shrinkToFit="1"/>
    </xf>
    <xf numFmtId="0" fontId="28" fillId="15" borderId="15" xfId="0" applyNumberFormat="1" applyFont="1" applyFill="1" applyBorder="1" applyAlignment="1">
      <alignment horizontal="left" wrapText="1" indent="2"/>
    </xf>
    <xf numFmtId="49" fontId="28" fillId="15" borderId="15" xfId="0" applyNumberFormat="1" applyFont="1" applyFill="1" applyBorder="1" applyAlignment="1">
      <alignment horizontal="center" shrinkToFit="1"/>
    </xf>
    <xf numFmtId="49" fontId="28" fillId="15" borderId="15" xfId="0" applyNumberFormat="1" applyFont="1" applyFill="1" applyBorder="1" applyAlignment="1">
      <alignment horizontal="center"/>
    </xf>
    <xf numFmtId="4" fontId="28" fillId="15" borderId="15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4" fontId="30" fillId="18" borderId="15" xfId="0" applyNumberFormat="1" applyFont="1" applyFill="1" applyBorder="1" applyAlignment="1">
      <alignment horizontal="right" shrinkToFit="1"/>
    </xf>
    <xf numFmtId="0" fontId="0" fillId="0" borderId="15" xfId="0" applyNumberFormat="1" applyBorder="1" applyAlignment="1">
      <alignment horizontal="left" wrapText="1" indent="2"/>
    </xf>
    <xf numFmtId="0" fontId="3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shrinkToFit="1"/>
    </xf>
    <xf numFmtId="49" fontId="0" fillId="0" borderId="11" xfId="0" applyNumberFormat="1" applyBorder="1" applyAlignment="1">
      <alignment shrinkToFit="1"/>
    </xf>
    <xf numFmtId="0" fontId="4" fillId="0" borderId="20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/>
    </xf>
    <xf numFmtId="175" fontId="4" fillId="0" borderId="15" xfId="0" applyNumberFormat="1" applyFont="1" applyBorder="1" applyAlignment="1">
      <alignment horizontal="right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/>
    </xf>
    <xf numFmtId="175" fontId="4" fillId="0" borderId="22" xfId="0" applyNumberFormat="1" applyFont="1" applyBorder="1" applyAlignment="1">
      <alignment horizontal="right" vertical="center" shrinkToFit="1"/>
    </xf>
    <xf numFmtId="175" fontId="4" fillId="0" borderId="21" xfId="0" applyNumberFormat="1" applyFont="1" applyBorder="1" applyAlignment="1">
      <alignment horizontal="right" vertical="center" shrinkToFit="1"/>
    </xf>
    <xf numFmtId="0" fontId="5" fillId="0" borderId="15" xfId="0" applyNumberFormat="1" applyFont="1" applyBorder="1" applyAlignment="1">
      <alignment wrapText="1"/>
    </xf>
    <xf numFmtId="49" fontId="5" fillId="0" borderId="23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4" fillId="15" borderId="15" xfId="0" applyFont="1" applyFill="1" applyBorder="1" applyAlignment="1">
      <alignment horizontal="left" wrapText="1"/>
    </xf>
    <xf numFmtId="0" fontId="35" fillId="18" borderId="15" xfId="0" applyFont="1" applyFill="1" applyBorder="1" applyAlignment="1">
      <alignment horizontal="left" vertical="top" wrapText="1"/>
    </xf>
    <xf numFmtId="0" fontId="37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wrapText="1"/>
    </xf>
    <xf numFmtId="0" fontId="36" fillId="15" borderId="15" xfId="0" applyFont="1" applyFill="1" applyBorder="1" applyAlignment="1">
      <alignment shrinkToFit="1"/>
    </xf>
    <xf numFmtId="0" fontId="36" fillId="18" borderId="15" xfId="0" applyFont="1" applyFill="1" applyBorder="1" applyAlignment="1">
      <alignment shrinkToFit="1"/>
    </xf>
    <xf numFmtId="0" fontId="37" fillId="18" borderId="22" xfId="0" applyFont="1" applyFill="1" applyBorder="1" applyAlignment="1">
      <alignment horizontal="center" vertical="center" wrapText="1"/>
    </xf>
    <xf numFmtId="0" fontId="38" fillId="18" borderId="15" xfId="0" applyFont="1" applyFill="1" applyBorder="1" applyAlignment="1">
      <alignment wrapText="1"/>
    </xf>
    <xf numFmtId="3" fontId="36" fillId="15" borderId="15" xfId="0" applyNumberFormat="1" applyFont="1" applyFill="1" applyBorder="1" applyAlignment="1">
      <alignment horizontal="left" shrinkToFit="1"/>
    </xf>
    <xf numFmtId="0" fontId="28" fillId="0" borderId="22" xfId="0" applyNumberFormat="1" applyFont="1" applyBorder="1" applyAlignment="1">
      <alignment horizontal="left" wrapText="1" indent="2"/>
    </xf>
    <xf numFmtId="0" fontId="28" fillId="18" borderId="22" xfId="0" applyNumberFormat="1" applyFont="1" applyFill="1" applyBorder="1" applyAlignment="1">
      <alignment horizontal="left" wrapText="1" indent="2"/>
    </xf>
    <xf numFmtId="0" fontId="39" fillId="0" borderId="15" xfId="0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wrapText="1"/>
    </xf>
    <xf numFmtId="2" fontId="28" fillId="0" borderId="15" xfId="0" applyNumberFormat="1" applyFont="1" applyBorder="1" applyAlignment="1">
      <alignment horizontal="center"/>
    </xf>
    <xf numFmtId="2" fontId="0" fillId="0" borderId="22" xfId="0" applyNumberFormat="1" applyBorder="1" applyAlignment="1">
      <alignment/>
    </xf>
    <xf numFmtId="49" fontId="40" fillId="19" borderId="15" xfId="0" applyNumberFormat="1" applyFont="1" applyFill="1" applyBorder="1" applyAlignment="1">
      <alignment horizontal="center" vertical="top" shrinkToFit="1"/>
    </xf>
    <xf numFmtId="4" fontId="40" fillId="0" borderId="15" xfId="0" applyNumberFormat="1" applyFont="1" applyFill="1" applyBorder="1" applyAlignment="1">
      <alignment horizontal="right" vertical="top" shrinkToFit="1"/>
    </xf>
    <xf numFmtId="0" fontId="41" fillId="19" borderId="15" xfId="0" applyFont="1" applyFill="1" applyBorder="1" applyAlignment="1">
      <alignment horizontal="left" vertical="top" wrapText="1"/>
    </xf>
    <xf numFmtId="49" fontId="40" fillId="0" borderId="15" xfId="0" applyNumberFormat="1" applyFont="1" applyFill="1" applyBorder="1" applyAlignment="1">
      <alignment horizontal="right" vertical="top" shrinkToFit="1"/>
    </xf>
    <xf numFmtId="0" fontId="42" fillId="19" borderId="15" xfId="0" applyFont="1" applyFill="1" applyBorder="1" applyAlignment="1">
      <alignment vertical="top" wrapText="1"/>
    </xf>
    <xf numFmtId="0" fontId="42" fillId="19" borderId="24" xfId="0" applyFont="1" applyFill="1" applyBorder="1" applyAlignment="1">
      <alignment horizontal="right"/>
    </xf>
    <xf numFmtId="4" fontId="40" fillId="0" borderId="24" xfId="0" applyNumberFormat="1" applyFont="1" applyFill="1" applyBorder="1" applyAlignment="1">
      <alignment horizontal="right" vertical="top" shrinkToFit="1"/>
    </xf>
    <xf numFmtId="0" fontId="8" fillId="19" borderId="0" xfId="0" applyFont="1" applyFill="1" applyAlignment="1">
      <alignment/>
    </xf>
    <xf numFmtId="0" fontId="8" fillId="0" borderId="0" xfId="0" applyFont="1" applyFill="1" applyAlignment="1">
      <alignment/>
    </xf>
    <xf numFmtId="0" fontId="28" fillId="0" borderId="25" xfId="0" applyFont="1" applyBorder="1" applyAlignment="1">
      <alignment horizontal="left" wrapText="1"/>
    </xf>
    <xf numFmtId="0" fontId="43" fillId="0" borderId="15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6" fillId="19" borderId="15" xfId="0" applyFont="1" applyFill="1" applyBorder="1" applyAlignment="1">
      <alignment horizontal="left" wrapText="1"/>
    </xf>
    <xf numFmtId="0" fontId="46" fillId="19" borderId="15" xfId="0" applyFont="1" applyFill="1" applyBorder="1" applyAlignment="1">
      <alignment horizontal="center" vertical="center" wrapText="1"/>
    </xf>
    <xf numFmtId="49" fontId="46" fillId="19" borderId="15" xfId="0" applyNumberFormat="1" applyFont="1" applyFill="1" applyBorder="1" applyAlignment="1">
      <alignment horizontal="center" vertical="top" shrinkToFit="1"/>
    </xf>
    <xf numFmtId="4" fontId="46" fillId="0" borderId="15" xfId="0" applyNumberFormat="1" applyFont="1" applyFill="1" applyBorder="1" applyAlignment="1">
      <alignment horizontal="right" vertical="top" shrinkToFit="1"/>
    </xf>
    <xf numFmtId="0" fontId="46" fillId="19" borderId="15" xfId="0" applyFont="1" applyFill="1" applyBorder="1" applyAlignment="1">
      <alignment wrapText="1"/>
    </xf>
    <xf numFmtId="0" fontId="46" fillId="19" borderId="15" xfId="0" applyFont="1" applyFill="1" applyBorder="1" applyAlignment="1">
      <alignment horizontal="center" wrapText="1"/>
    </xf>
    <xf numFmtId="0" fontId="32" fillId="15" borderId="15" xfId="0" applyFont="1" applyFill="1" applyBorder="1" applyAlignment="1">
      <alignment horizontal="center" wrapText="1"/>
    </xf>
    <xf numFmtId="4" fontId="30" fillId="20" borderId="15" xfId="0" applyNumberFormat="1" applyFont="1" applyFill="1" applyBorder="1" applyAlignment="1">
      <alignment horizontal="right" shrinkToFit="1"/>
    </xf>
    <xf numFmtId="0" fontId="26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5" fillId="19" borderId="0" xfId="0" applyFont="1" applyFill="1" applyAlignment="1">
      <alignment horizontal="center"/>
    </xf>
    <xf numFmtId="0" fontId="46" fillId="19" borderId="11" xfId="0" applyFont="1" applyFill="1" applyBorder="1" applyAlignment="1">
      <alignment horizontal="right"/>
    </xf>
    <xf numFmtId="0" fontId="42" fillId="19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2" xfId="0" applyNumberFormat="1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2" fontId="46" fillId="19" borderId="15" xfId="0" applyNumberFormat="1" applyFont="1" applyFill="1" applyBorder="1" applyAlignment="1">
      <alignment horizontal="righ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93"/>
  <sheetViews>
    <sheetView zoomScalePageLayoutView="0" workbookViewId="0" topLeftCell="A1">
      <selection activeCell="E49" sqref="E49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8" customFormat="1" ht="13.5" customHeight="1">
      <c r="A1" s="15" t="s">
        <v>13</v>
      </c>
      <c r="B1" s="15"/>
      <c r="C1" s="6"/>
      <c r="D1" s="6"/>
      <c r="E1" s="6"/>
      <c r="F1" s="1"/>
      <c r="G1" s="19"/>
      <c r="H1" s="20"/>
    </row>
    <row r="2" spans="1:8" s="18" customFormat="1" ht="13.5" customHeight="1" thickBot="1">
      <c r="A2" s="15"/>
      <c r="B2" s="15"/>
      <c r="C2" s="6"/>
      <c r="D2" s="6"/>
      <c r="E2" s="6"/>
      <c r="F2" s="13" t="s">
        <v>3</v>
      </c>
      <c r="G2" s="19"/>
      <c r="H2" s="20"/>
    </row>
    <row r="3" spans="1:8" s="18" customFormat="1" ht="13.5" customHeight="1">
      <c r="A3"/>
      <c r="B3" s="5"/>
      <c r="C3"/>
      <c r="D3"/>
      <c r="E3"/>
      <c r="F3" s="10" t="s">
        <v>10</v>
      </c>
      <c r="G3" s="19"/>
      <c r="H3" s="20"/>
    </row>
    <row r="4" spans="1:8" s="18" customFormat="1" ht="13.5" customHeight="1">
      <c r="A4" s="29"/>
      <c r="B4" s="48"/>
      <c r="C4" s="29" t="s">
        <v>356</v>
      </c>
      <c r="D4" s="29"/>
      <c r="E4" s="7" t="s">
        <v>11</v>
      </c>
      <c r="F4" s="11" t="s">
        <v>357</v>
      </c>
      <c r="G4" s="19"/>
      <c r="H4" s="20"/>
    </row>
    <row r="5" spans="1:8" s="18" customFormat="1" ht="13.5" customHeight="1">
      <c r="A5" s="5" t="s">
        <v>17</v>
      </c>
      <c r="B5" s="5"/>
      <c r="C5" s="5"/>
      <c r="D5" s="4"/>
      <c r="E5" s="23" t="s">
        <v>14</v>
      </c>
      <c r="F5" s="40" t="s">
        <v>76</v>
      </c>
      <c r="G5" s="19"/>
      <c r="H5" s="20"/>
    </row>
    <row r="6" spans="1:8" s="18" customFormat="1" ht="26.25" customHeight="1">
      <c r="A6" s="5" t="s">
        <v>18</v>
      </c>
      <c r="B6" s="139" t="s">
        <v>73</v>
      </c>
      <c r="C6" s="140"/>
      <c r="D6" s="140"/>
      <c r="E6" s="23" t="s">
        <v>19</v>
      </c>
      <c r="F6" s="42" t="s">
        <v>131</v>
      </c>
      <c r="G6" s="19"/>
      <c r="H6" s="20"/>
    </row>
    <row r="7" spans="1:8" s="18" customFormat="1" ht="13.5" customHeight="1">
      <c r="A7" s="5" t="s">
        <v>12</v>
      </c>
      <c r="B7" s="5"/>
      <c r="C7" s="49" t="s">
        <v>75</v>
      </c>
      <c r="D7" s="4"/>
      <c r="E7" s="4" t="s">
        <v>20</v>
      </c>
      <c r="F7" s="39" t="s">
        <v>77</v>
      </c>
      <c r="G7" s="19"/>
      <c r="H7" s="20"/>
    </row>
    <row r="8" spans="1:8" s="18" customFormat="1" ht="13.5" customHeight="1">
      <c r="A8" s="29" t="s">
        <v>24</v>
      </c>
      <c r="B8" s="5"/>
      <c r="C8" s="5"/>
      <c r="D8" s="4"/>
      <c r="E8" s="4"/>
      <c r="F8" s="21"/>
      <c r="G8" s="19"/>
      <c r="H8" s="20"/>
    </row>
    <row r="9" spans="1:11" s="18" customFormat="1" ht="13.5" customHeight="1" thickBot="1">
      <c r="A9" s="5" t="s">
        <v>15</v>
      </c>
      <c r="B9" s="5"/>
      <c r="C9" s="5"/>
      <c r="D9" s="4"/>
      <c r="E9" s="4"/>
      <c r="F9" s="12" t="s">
        <v>0</v>
      </c>
      <c r="G9" s="19"/>
      <c r="H9" s="20"/>
      <c r="K9" s="65"/>
    </row>
    <row r="10" spans="1:8" ht="14.25" customHeight="1">
      <c r="A10" s="141" t="s">
        <v>6</v>
      </c>
      <c r="B10" s="141"/>
      <c r="C10" s="141"/>
      <c r="D10" s="141"/>
      <c r="E10" s="141"/>
      <c r="F10" s="141"/>
      <c r="G10" s="25"/>
      <c r="H10" s="25"/>
    </row>
    <row r="11" spans="1:8" ht="5.25" customHeight="1">
      <c r="A11" s="14"/>
      <c r="B11" s="14"/>
      <c r="C11" s="8"/>
      <c r="D11" s="9"/>
      <c r="E11" s="9"/>
      <c r="F11" s="9"/>
      <c r="G11" s="22"/>
      <c r="H11" s="22"/>
    </row>
    <row r="12" spans="1:8" ht="13.5" customHeight="1">
      <c r="A12" s="142" t="s">
        <v>4</v>
      </c>
      <c r="B12" s="142" t="s">
        <v>16</v>
      </c>
      <c r="C12" s="30" t="s">
        <v>22</v>
      </c>
      <c r="D12" s="147" t="s">
        <v>8</v>
      </c>
      <c r="E12" s="147" t="s">
        <v>9</v>
      </c>
      <c r="F12" s="150" t="s">
        <v>7</v>
      </c>
      <c r="G12" s="46"/>
      <c r="H12" s="45"/>
    </row>
    <row r="13" spans="1:6" ht="9.75" customHeight="1">
      <c r="A13" s="143"/>
      <c r="B13" s="145"/>
      <c r="C13" s="30" t="s">
        <v>23</v>
      </c>
      <c r="D13" s="148"/>
      <c r="E13" s="148"/>
      <c r="F13" s="145"/>
    </row>
    <row r="14" spans="1:6" ht="9.75" customHeight="1">
      <c r="A14" s="144"/>
      <c r="B14" s="146"/>
      <c r="C14" s="30" t="s">
        <v>21</v>
      </c>
      <c r="D14" s="149"/>
      <c r="E14" s="149"/>
      <c r="F14" s="146"/>
    </row>
    <row r="15" spans="1:6" ht="9.75" customHeight="1" thickBot="1">
      <c r="A15" s="28">
        <v>1</v>
      </c>
      <c r="B15" s="3">
        <v>2</v>
      </c>
      <c r="C15" s="3">
        <v>3</v>
      </c>
      <c r="D15" s="2" t="s">
        <v>1</v>
      </c>
      <c r="E15" s="2" t="s">
        <v>2</v>
      </c>
      <c r="F15" s="2" t="s">
        <v>5</v>
      </c>
    </row>
    <row r="16" spans="1:10" s="16" customFormat="1" ht="12.75">
      <c r="A16" s="127" t="s">
        <v>25</v>
      </c>
      <c r="B16" s="50" t="s">
        <v>26</v>
      </c>
      <c r="C16" s="51" t="s">
        <v>132</v>
      </c>
      <c r="D16" s="52">
        <f>D17+D80</f>
        <v>1578012</v>
      </c>
      <c r="E16" s="52">
        <f>E17+E80</f>
        <v>1466913.23</v>
      </c>
      <c r="F16" s="52">
        <f>D16-E16</f>
        <v>111098.77000000002</v>
      </c>
      <c r="G16" s="31"/>
      <c r="H16" s="31"/>
      <c r="I16" s="31"/>
      <c r="J16" s="31"/>
    </row>
    <row r="17" spans="1:10" s="34" customFormat="1" ht="24">
      <c r="A17" s="53" t="s">
        <v>27</v>
      </c>
      <c r="B17" s="50" t="s">
        <v>26</v>
      </c>
      <c r="C17" s="51" t="s">
        <v>133</v>
      </c>
      <c r="D17" s="52">
        <f>D18+D28+D34+D37+D58+D77+D68+D72+D73+D50</f>
        <v>23200</v>
      </c>
      <c r="E17" s="52">
        <f>E18+E28+E34+E37+E58+E68+E77+E73+E72</f>
        <v>14397.23</v>
      </c>
      <c r="F17" s="52">
        <f>D17-E17</f>
        <v>8802.77</v>
      </c>
      <c r="G17" s="33"/>
      <c r="H17" s="33"/>
      <c r="I17" s="33"/>
      <c r="J17" s="33"/>
    </row>
    <row r="18" spans="1:10" s="34" customFormat="1" ht="20.25" customHeight="1">
      <c r="A18" s="54" t="s">
        <v>28</v>
      </c>
      <c r="B18" s="55" t="s">
        <v>26</v>
      </c>
      <c r="C18" s="56" t="s">
        <v>56</v>
      </c>
      <c r="D18" s="57">
        <f>D19</f>
        <v>13200</v>
      </c>
      <c r="E18" s="57">
        <f>E19</f>
        <v>6981.400000000001</v>
      </c>
      <c r="F18" s="57">
        <f>F19+F23</f>
        <v>6218.599999999999</v>
      </c>
      <c r="G18" s="33"/>
      <c r="H18" s="33"/>
      <c r="I18" s="33"/>
      <c r="J18" s="33"/>
    </row>
    <row r="19" spans="1:10" s="34" customFormat="1" ht="13.5" customHeight="1">
      <c r="A19" s="53" t="s">
        <v>29</v>
      </c>
      <c r="B19" s="50" t="s">
        <v>26</v>
      </c>
      <c r="C19" s="51" t="s">
        <v>55</v>
      </c>
      <c r="D19" s="52">
        <f>D21+D27</f>
        <v>13200</v>
      </c>
      <c r="E19" s="52">
        <f>E21+E33</f>
        <v>6981.400000000001</v>
      </c>
      <c r="F19" s="52">
        <f>D19-E19</f>
        <v>6218.599999999999</v>
      </c>
      <c r="G19" s="33"/>
      <c r="H19" s="33"/>
      <c r="I19" s="33"/>
      <c r="J19" s="33"/>
    </row>
    <row r="20" spans="1:10" s="34" customFormat="1" ht="77.25" customHeight="1" hidden="1">
      <c r="A20" s="62" t="s">
        <v>69</v>
      </c>
      <c r="B20" s="50" t="s">
        <v>26</v>
      </c>
      <c r="C20" s="51" t="s">
        <v>70</v>
      </c>
      <c r="D20" s="52">
        <v>0</v>
      </c>
      <c r="E20" s="52">
        <v>0</v>
      </c>
      <c r="F20" s="52">
        <f>D20-E20</f>
        <v>0</v>
      </c>
      <c r="G20" s="33"/>
      <c r="H20" s="33"/>
      <c r="I20" s="33"/>
      <c r="J20" s="33"/>
    </row>
    <row r="21" spans="1:10" s="34" customFormat="1" ht="117" customHeight="1">
      <c r="A21" s="64" t="s">
        <v>82</v>
      </c>
      <c r="B21" s="50" t="s">
        <v>26</v>
      </c>
      <c r="C21" s="51" t="s">
        <v>70</v>
      </c>
      <c r="D21" s="52">
        <v>13200</v>
      </c>
      <c r="E21" s="52">
        <v>6905.22</v>
      </c>
      <c r="F21" s="52">
        <f>D21-E21</f>
        <v>6294.78</v>
      </c>
      <c r="G21" s="33"/>
      <c r="H21" s="33"/>
      <c r="I21" s="33"/>
      <c r="J21" s="33"/>
    </row>
    <row r="22" spans="1:10" s="34" customFormat="1" ht="154.5" customHeight="1" hidden="1">
      <c r="A22" s="53" t="s">
        <v>74</v>
      </c>
      <c r="B22" s="50" t="s">
        <v>26</v>
      </c>
      <c r="C22" s="51" t="s">
        <v>71</v>
      </c>
      <c r="D22" s="52">
        <v>61000</v>
      </c>
      <c r="E22" s="52">
        <v>1241.8</v>
      </c>
      <c r="F22" s="52">
        <f aca="true" t="shared" si="0" ref="F22:F33">D22-E22</f>
        <v>59758.2</v>
      </c>
      <c r="G22" s="33"/>
      <c r="H22" s="33"/>
      <c r="I22" s="33"/>
      <c r="J22" s="33"/>
    </row>
    <row r="23" spans="1:10" s="34" customFormat="1" ht="19.5" customHeight="1" hidden="1">
      <c r="A23" s="53" t="s">
        <v>65</v>
      </c>
      <c r="B23" s="50" t="s">
        <v>26</v>
      </c>
      <c r="C23" s="51" t="s">
        <v>62</v>
      </c>
      <c r="D23" s="52">
        <v>0</v>
      </c>
      <c r="E23" s="52"/>
      <c r="F23" s="52">
        <f t="shared" si="0"/>
        <v>0</v>
      </c>
      <c r="G23" s="33"/>
      <c r="H23" s="33"/>
      <c r="I23" s="33"/>
      <c r="J23" s="33"/>
    </row>
    <row r="24" spans="1:10" s="34" customFormat="1" ht="1.5" customHeight="1" hidden="1">
      <c r="A24" s="54"/>
      <c r="B24" s="55"/>
      <c r="C24" s="56"/>
      <c r="D24" s="57"/>
      <c r="E24" s="57"/>
      <c r="F24" s="52">
        <f t="shared" si="0"/>
        <v>0</v>
      </c>
      <c r="G24" s="33"/>
      <c r="H24" s="33"/>
      <c r="I24" s="33"/>
      <c r="J24" s="33"/>
    </row>
    <row r="25" spans="1:10" s="34" customFormat="1" ht="26.25" customHeight="1" hidden="1">
      <c r="A25" s="53"/>
      <c r="B25" s="50"/>
      <c r="C25" s="51"/>
      <c r="D25" s="52"/>
      <c r="E25" s="52"/>
      <c r="F25" s="52">
        <f t="shared" si="0"/>
        <v>0</v>
      </c>
      <c r="G25" s="33"/>
      <c r="H25" s="33"/>
      <c r="I25" s="33"/>
      <c r="J25" s="33"/>
    </row>
    <row r="26" spans="1:10" s="34" customFormat="1" ht="26.25" customHeight="1" hidden="1">
      <c r="A26" s="53"/>
      <c r="B26" s="50"/>
      <c r="C26" s="51"/>
      <c r="D26" s="52"/>
      <c r="E26" s="52"/>
      <c r="F26" s="52">
        <f t="shared" si="0"/>
        <v>0</v>
      </c>
      <c r="G26" s="33"/>
      <c r="H26" s="33"/>
      <c r="I26" s="33"/>
      <c r="J26" s="33"/>
    </row>
    <row r="27" spans="1:10" s="34" customFormat="1" ht="66" customHeight="1" hidden="1">
      <c r="A27" s="53" t="s">
        <v>160</v>
      </c>
      <c r="B27" s="50" t="s">
        <v>26</v>
      </c>
      <c r="C27" s="51" t="s">
        <v>161</v>
      </c>
      <c r="D27" s="52"/>
      <c r="E27" s="52"/>
      <c r="F27" s="52">
        <f t="shared" si="0"/>
        <v>0</v>
      </c>
      <c r="G27" s="33"/>
      <c r="H27" s="33"/>
      <c r="I27" s="33"/>
      <c r="J27" s="33"/>
    </row>
    <row r="28" spans="1:10" s="34" customFormat="1" ht="41.25" customHeight="1" hidden="1">
      <c r="A28" s="104" t="s">
        <v>119</v>
      </c>
      <c r="B28" s="55" t="s">
        <v>26</v>
      </c>
      <c r="C28" s="108" t="s">
        <v>124</v>
      </c>
      <c r="D28" s="57">
        <f>D29+D30+D31+D32</f>
        <v>0</v>
      </c>
      <c r="E28" s="57">
        <f>E29+E30+E31+E32</f>
        <v>0</v>
      </c>
      <c r="F28" s="52">
        <f t="shared" si="0"/>
        <v>0</v>
      </c>
      <c r="G28" s="33"/>
      <c r="H28" s="33"/>
      <c r="I28" s="33"/>
      <c r="J28" s="33"/>
    </row>
    <row r="29" spans="1:10" s="34" customFormat="1" ht="78" customHeight="1" hidden="1">
      <c r="A29" s="103" t="s">
        <v>120</v>
      </c>
      <c r="B29" s="50" t="s">
        <v>26</v>
      </c>
      <c r="C29" s="111">
        <v>1.001030223E+18</v>
      </c>
      <c r="D29" s="52"/>
      <c r="E29" s="52"/>
      <c r="F29" s="52">
        <f t="shared" si="0"/>
        <v>0</v>
      </c>
      <c r="G29" s="33"/>
      <c r="H29" s="33"/>
      <c r="I29" s="33"/>
      <c r="J29" s="33"/>
    </row>
    <row r="30" spans="1:10" s="34" customFormat="1" ht="108" customHeight="1" hidden="1">
      <c r="A30" s="103" t="s">
        <v>121</v>
      </c>
      <c r="B30" s="50" t="s">
        <v>26</v>
      </c>
      <c r="C30" s="107" t="s">
        <v>125</v>
      </c>
      <c r="D30" s="52"/>
      <c r="E30" s="52"/>
      <c r="F30" s="52">
        <f t="shared" si="0"/>
        <v>0</v>
      </c>
      <c r="G30" s="33"/>
      <c r="H30" s="33"/>
      <c r="I30" s="33"/>
      <c r="J30" s="33"/>
    </row>
    <row r="31" spans="1:10" s="34" customFormat="1" ht="92.25" customHeight="1" hidden="1">
      <c r="A31" s="103" t="s">
        <v>122</v>
      </c>
      <c r="B31" s="50" t="s">
        <v>26</v>
      </c>
      <c r="C31" s="107" t="s">
        <v>126</v>
      </c>
      <c r="D31" s="52"/>
      <c r="E31" s="52"/>
      <c r="F31" s="52">
        <f t="shared" si="0"/>
        <v>0</v>
      </c>
      <c r="G31" s="33"/>
      <c r="H31" s="33"/>
      <c r="I31" s="33"/>
      <c r="J31" s="33"/>
    </row>
    <row r="32" spans="1:10" s="34" customFormat="1" ht="81" customHeight="1" hidden="1">
      <c r="A32" s="103" t="s">
        <v>123</v>
      </c>
      <c r="B32" s="50" t="s">
        <v>26</v>
      </c>
      <c r="C32" s="107" t="s">
        <v>127</v>
      </c>
      <c r="D32" s="52">
        <v>0</v>
      </c>
      <c r="E32" s="52"/>
      <c r="F32" s="52">
        <f t="shared" si="0"/>
        <v>0</v>
      </c>
      <c r="G32" s="33"/>
      <c r="H32" s="33"/>
      <c r="I32" s="33"/>
      <c r="J32" s="33"/>
    </row>
    <row r="33" spans="1:10" s="34" customFormat="1" ht="70.5" customHeight="1">
      <c r="A33" s="137" t="s">
        <v>160</v>
      </c>
      <c r="B33" s="50" t="s">
        <v>26</v>
      </c>
      <c r="C33" s="51" t="s">
        <v>344</v>
      </c>
      <c r="D33" s="52"/>
      <c r="E33" s="52">
        <v>76.18</v>
      </c>
      <c r="F33" s="52">
        <f t="shared" si="0"/>
        <v>-76.18</v>
      </c>
      <c r="G33" s="33"/>
      <c r="H33" s="33"/>
      <c r="I33" s="33"/>
      <c r="J33" s="33"/>
    </row>
    <row r="34" spans="1:10" s="34" customFormat="1" ht="24" customHeight="1">
      <c r="A34" s="54" t="s">
        <v>84</v>
      </c>
      <c r="B34" s="50" t="s">
        <v>26</v>
      </c>
      <c r="C34" s="56" t="s">
        <v>83</v>
      </c>
      <c r="D34" s="57">
        <f>D35</f>
        <v>5000</v>
      </c>
      <c r="E34" s="57">
        <f>E35</f>
        <v>5780.69</v>
      </c>
      <c r="F34" s="57">
        <f>F35</f>
        <v>-780.6899999999996</v>
      </c>
      <c r="G34" s="33"/>
      <c r="H34" s="33"/>
      <c r="I34" s="33"/>
      <c r="J34" s="33"/>
    </row>
    <row r="35" spans="1:10" s="34" customFormat="1" ht="24.75" customHeight="1">
      <c r="A35" s="53" t="s">
        <v>85</v>
      </c>
      <c r="B35" s="50" t="s">
        <v>26</v>
      </c>
      <c r="C35" s="51" t="s">
        <v>86</v>
      </c>
      <c r="D35" s="52">
        <f>D36</f>
        <v>5000</v>
      </c>
      <c r="E35" s="52">
        <f>E36</f>
        <v>5780.69</v>
      </c>
      <c r="F35" s="52">
        <f aca="true" t="shared" si="1" ref="F35:F49">D35-E35</f>
        <v>-780.6899999999996</v>
      </c>
      <c r="G35" s="33"/>
      <c r="H35" s="33"/>
      <c r="I35" s="33"/>
      <c r="J35" s="33"/>
    </row>
    <row r="36" spans="1:10" s="34" customFormat="1" ht="27.75" customHeight="1">
      <c r="A36" s="53" t="s">
        <v>85</v>
      </c>
      <c r="B36" s="50" t="s">
        <v>26</v>
      </c>
      <c r="C36" s="51" t="s">
        <v>87</v>
      </c>
      <c r="D36" s="52">
        <v>5000</v>
      </c>
      <c r="E36" s="52">
        <v>5780.69</v>
      </c>
      <c r="F36" s="52">
        <f t="shared" si="1"/>
        <v>-780.6899999999996</v>
      </c>
      <c r="G36" s="33"/>
      <c r="H36" s="33"/>
      <c r="I36" s="33"/>
      <c r="J36" s="33"/>
    </row>
    <row r="37" spans="1:10" s="34" customFormat="1" ht="12" customHeight="1">
      <c r="A37" s="54" t="s">
        <v>30</v>
      </c>
      <c r="B37" s="55" t="s">
        <v>26</v>
      </c>
      <c r="C37" s="56" t="s">
        <v>54</v>
      </c>
      <c r="D37" s="63">
        <f>D40+D42</f>
        <v>2000</v>
      </c>
      <c r="E37" s="63">
        <f>E40+E42</f>
        <v>1635.1399999999999</v>
      </c>
      <c r="F37" s="63">
        <f t="shared" si="1"/>
        <v>364.8600000000001</v>
      </c>
      <c r="G37" s="33"/>
      <c r="H37" s="33"/>
      <c r="I37" s="33"/>
      <c r="J37" s="33"/>
    </row>
    <row r="38" spans="1:10" s="34" customFormat="1" ht="24" hidden="1">
      <c r="A38" s="53" t="s">
        <v>164</v>
      </c>
      <c r="B38" s="50" t="s">
        <v>26</v>
      </c>
      <c r="C38" s="51" t="s">
        <v>165</v>
      </c>
      <c r="D38" s="61">
        <f>D39</f>
        <v>0</v>
      </c>
      <c r="E38" s="61">
        <f>E39</f>
        <v>0</v>
      </c>
      <c r="F38" s="63">
        <f t="shared" si="1"/>
        <v>0</v>
      </c>
      <c r="G38" s="33"/>
      <c r="H38" s="33"/>
      <c r="I38" s="33"/>
      <c r="J38" s="33"/>
    </row>
    <row r="39" spans="1:10" s="34" customFormat="1" ht="63.75" customHeight="1" hidden="1">
      <c r="A39" s="53" t="s">
        <v>166</v>
      </c>
      <c r="B39" s="50" t="s">
        <v>26</v>
      </c>
      <c r="C39" s="51" t="s">
        <v>167</v>
      </c>
      <c r="D39" s="61"/>
      <c r="E39" s="61"/>
      <c r="F39" s="63">
        <f t="shared" si="1"/>
        <v>0</v>
      </c>
      <c r="G39" s="33"/>
      <c r="H39" s="33"/>
      <c r="I39" s="33"/>
      <c r="J39" s="33"/>
    </row>
    <row r="40" spans="1:10" s="34" customFormat="1" ht="25.5" customHeight="1">
      <c r="A40" s="53" t="s">
        <v>164</v>
      </c>
      <c r="B40" s="50" t="s">
        <v>26</v>
      </c>
      <c r="C40" s="51" t="s">
        <v>167</v>
      </c>
      <c r="D40" s="52">
        <f>D41</f>
        <v>500</v>
      </c>
      <c r="E40" s="52">
        <f>E41</f>
        <v>622</v>
      </c>
      <c r="F40" s="138">
        <f>D40-E40</f>
        <v>-122</v>
      </c>
      <c r="G40" s="33"/>
      <c r="H40" s="33"/>
      <c r="I40" s="33"/>
      <c r="J40" s="33"/>
    </row>
    <row r="41" spans="1:10" s="34" customFormat="1" ht="57.75" customHeight="1">
      <c r="A41" s="53" t="s">
        <v>166</v>
      </c>
      <c r="B41" s="50" t="s">
        <v>26</v>
      </c>
      <c r="C41" s="51" t="s">
        <v>350</v>
      </c>
      <c r="D41" s="52">
        <v>500</v>
      </c>
      <c r="E41" s="52">
        <v>622</v>
      </c>
      <c r="F41" s="138">
        <f>D41-E41</f>
        <v>-122</v>
      </c>
      <c r="G41" s="33"/>
      <c r="H41" s="33"/>
      <c r="I41" s="33"/>
      <c r="J41" s="33"/>
    </row>
    <row r="42" spans="1:10" s="34" customFormat="1" ht="21.75" customHeight="1">
      <c r="A42" s="53" t="s">
        <v>31</v>
      </c>
      <c r="B42" s="50" t="s">
        <v>26</v>
      </c>
      <c r="C42" s="51" t="s">
        <v>53</v>
      </c>
      <c r="D42" s="52">
        <f>D43+D45</f>
        <v>1500</v>
      </c>
      <c r="E42" s="52">
        <f>E43+E45</f>
        <v>1013.14</v>
      </c>
      <c r="F42" s="52"/>
      <c r="G42" s="33"/>
      <c r="H42" s="33"/>
      <c r="I42" s="33"/>
      <c r="J42" s="33"/>
    </row>
    <row r="43" spans="1:10" s="34" customFormat="1" ht="26.25" customHeight="1">
      <c r="A43" s="128" t="s">
        <v>342</v>
      </c>
      <c r="B43" s="50" t="s">
        <v>26</v>
      </c>
      <c r="C43" s="51" t="s">
        <v>343</v>
      </c>
      <c r="D43" s="52">
        <f>D44</f>
        <v>500</v>
      </c>
      <c r="E43" s="52"/>
      <c r="F43" s="52">
        <f t="shared" si="1"/>
        <v>500</v>
      </c>
      <c r="G43" s="33"/>
      <c r="H43" s="33"/>
      <c r="I43" s="33"/>
      <c r="J43" s="33"/>
    </row>
    <row r="44" spans="1:10" s="34" customFormat="1" ht="49.5" customHeight="1">
      <c r="A44" s="128" t="s">
        <v>337</v>
      </c>
      <c r="B44" s="50" t="s">
        <v>26</v>
      </c>
      <c r="C44" s="51" t="s">
        <v>341</v>
      </c>
      <c r="D44" s="52">
        <v>500</v>
      </c>
      <c r="E44" s="52"/>
      <c r="F44" s="52">
        <f t="shared" si="1"/>
        <v>500</v>
      </c>
      <c r="G44" s="33"/>
      <c r="H44" s="33"/>
      <c r="I44" s="33"/>
      <c r="J44" s="33"/>
    </row>
    <row r="45" spans="1:10" s="34" customFormat="1" ht="53.25" customHeight="1">
      <c r="A45" s="128" t="s">
        <v>339</v>
      </c>
      <c r="B45" s="50" t="s">
        <v>26</v>
      </c>
      <c r="C45" s="51" t="s">
        <v>340</v>
      </c>
      <c r="D45" s="52">
        <f>D49</f>
        <v>1000</v>
      </c>
      <c r="E45" s="52">
        <f>E49+E50</f>
        <v>1013.14</v>
      </c>
      <c r="F45" s="52">
        <f t="shared" si="1"/>
        <v>-13.139999999999986</v>
      </c>
      <c r="G45" s="33"/>
      <c r="H45" s="33"/>
      <c r="I45" s="33"/>
      <c r="J45" s="33"/>
    </row>
    <row r="46" spans="1:10" s="34" customFormat="1" ht="50.25" customHeight="1" hidden="1">
      <c r="A46" s="129" t="s">
        <v>336</v>
      </c>
      <c r="B46" s="50" t="s">
        <v>26</v>
      </c>
      <c r="C46" s="51" t="s">
        <v>57</v>
      </c>
      <c r="D46" s="52">
        <v>500</v>
      </c>
      <c r="E46" s="52"/>
      <c r="F46" s="52">
        <f t="shared" si="1"/>
        <v>500</v>
      </c>
      <c r="G46" s="33"/>
      <c r="H46" s="33"/>
      <c r="I46" s="33"/>
      <c r="J46" s="33"/>
    </row>
    <row r="47" spans="1:6" ht="0.75" customHeight="1" hidden="1">
      <c r="A47" s="53" t="s">
        <v>32</v>
      </c>
      <c r="F47" s="52">
        <f t="shared" si="1"/>
        <v>0</v>
      </c>
    </row>
    <row r="48" spans="1:6" ht="108" hidden="1">
      <c r="A48" s="53" t="s">
        <v>32</v>
      </c>
      <c r="F48" s="52">
        <f t="shared" si="1"/>
        <v>0</v>
      </c>
    </row>
    <row r="49" spans="1:6" ht="46.5" customHeight="1">
      <c r="A49" s="130" t="s">
        <v>336</v>
      </c>
      <c r="B49" s="50" t="s">
        <v>26</v>
      </c>
      <c r="C49" s="116" t="s">
        <v>194</v>
      </c>
      <c r="D49" s="117">
        <v>1000</v>
      </c>
      <c r="E49" s="117">
        <v>1013</v>
      </c>
      <c r="F49" s="52">
        <f t="shared" si="1"/>
        <v>-13</v>
      </c>
    </row>
    <row r="50" spans="1:6" ht="46.5" customHeight="1">
      <c r="A50" s="130" t="s">
        <v>336</v>
      </c>
      <c r="B50" s="50" t="s">
        <v>358</v>
      </c>
      <c r="C50" s="51" t="s">
        <v>341</v>
      </c>
      <c r="D50" s="117"/>
      <c r="E50" s="117">
        <v>0.14</v>
      </c>
      <c r="F50" s="52">
        <f>D50-E50</f>
        <v>-0.14</v>
      </c>
    </row>
    <row r="51" spans="1:10" s="34" customFormat="1" ht="72" hidden="1">
      <c r="A51" s="53" t="s">
        <v>51</v>
      </c>
      <c r="B51" s="50" t="s">
        <v>26</v>
      </c>
      <c r="C51" s="51" t="s">
        <v>79</v>
      </c>
      <c r="D51" s="52">
        <f>D52</f>
        <v>0</v>
      </c>
      <c r="E51" s="52">
        <f>E52</f>
        <v>0</v>
      </c>
      <c r="F51" s="57">
        <f aca="true" t="shared" si="2" ref="F51:F57">D51-E51</f>
        <v>0</v>
      </c>
      <c r="G51" s="33"/>
      <c r="H51" s="33"/>
      <c r="I51" s="33"/>
      <c r="J51" s="33"/>
    </row>
    <row r="52" spans="1:10" s="34" customFormat="1" ht="102" customHeight="1" hidden="1">
      <c r="A52" s="53" t="s">
        <v>52</v>
      </c>
      <c r="B52" s="50" t="s">
        <v>26</v>
      </c>
      <c r="C52" s="51" t="s">
        <v>92</v>
      </c>
      <c r="D52" s="52"/>
      <c r="E52" s="52">
        <v>0</v>
      </c>
      <c r="F52" s="57">
        <f t="shared" si="2"/>
        <v>0</v>
      </c>
      <c r="G52" s="33"/>
      <c r="H52" s="33"/>
      <c r="I52" s="33"/>
      <c r="J52" s="33"/>
    </row>
    <row r="53" spans="1:10" s="34" customFormat="1" ht="50.25" customHeight="1" hidden="1">
      <c r="A53" s="54" t="s">
        <v>64</v>
      </c>
      <c r="B53" s="55" t="s">
        <v>26</v>
      </c>
      <c r="C53" s="56" t="s">
        <v>63</v>
      </c>
      <c r="D53" s="57">
        <v>0</v>
      </c>
      <c r="E53" s="57">
        <v>0</v>
      </c>
      <c r="F53" s="57">
        <f t="shared" si="2"/>
        <v>0</v>
      </c>
      <c r="G53" s="33"/>
      <c r="H53" s="33"/>
      <c r="I53" s="33"/>
      <c r="J53" s="33"/>
    </row>
    <row r="54" spans="1:10" s="34" customFormat="1" ht="36" hidden="1">
      <c r="A54" s="58" t="s">
        <v>60</v>
      </c>
      <c r="B54" s="59" t="s">
        <v>26</v>
      </c>
      <c r="C54" s="60" t="s">
        <v>61</v>
      </c>
      <c r="D54" s="61">
        <v>0</v>
      </c>
      <c r="E54" s="61">
        <v>0</v>
      </c>
      <c r="F54" s="57">
        <f t="shared" si="2"/>
        <v>0</v>
      </c>
      <c r="G54" s="33"/>
      <c r="H54" s="33"/>
      <c r="I54" s="33"/>
      <c r="J54" s="33"/>
    </row>
    <row r="55" spans="1:10" s="34" customFormat="1" ht="48" hidden="1">
      <c r="A55" s="53" t="s">
        <v>59</v>
      </c>
      <c r="B55" s="50" t="s">
        <v>26</v>
      </c>
      <c r="C55" s="51" t="s">
        <v>58</v>
      </c>
      <c r="D55" s="52">
        <v>0</v>
      </c>
      <c r="E55" s="52">
        <v>0</v>
      </c>
      <c r="F55" s="57">
        <f t="shared" si="2"/>
        <v>0</v>
      </c>
      <c r="G55" s="33"/>
      <c r="H55" s="33"/>
      <c r="I55" s="33"/>
      <c r="J55" s="33"/>
    </row>
    <row r="56" spans="1:10" s="34" customFormat="1" ht="1.5" customHeight="1">
      <c r="A56" s="114" t="s">
        <v>190</v>
      </c>
      <c r="B56" s="50" t="s">
        <v>26</v>
      </c>
      <c r="C56" s="115" t="s">
        <v>192</v>
      </c>
      <c r="D56" s="52">
        <f>D57</f>
        <v>0</v>
      </c>
      <c r="E56" s="52"/>
      <c r="F56" s="61">
        <f t="shared" si="2"/>
        <v>0</v>
      </c>
      <c r="G56" s="33"/>
      <c r="H56" s="33"/>
      <c r="I56" s="33"/>
      <c r="J56" s="33"/>
    </row>
    <row r="57" spans="1:10" s="34" customFormat="1" ht="100.5" customHeight="1" hidden="1">
      <c r="A57" s="114" t="s">
        <v>191</v>
      </c>
      <c r="B57" s="50" t="s">
        <v>26</v>
      </c>
      <c r="C57" s="115" t="s">
        <v>193</v>
      </c>
      <c r="D57" s="52"/>
      <c r="E57" s="52"/>
      <c r="F57" s="61">
        <f t="shared" si="2"/>
        <v>0</v>
      </c>
      <c r="G57" s="33"/>
      <c r="H57" s="33"/>
      <c r="I57" s="33"/>
      <c r="J57" s="33"/>
    </row>
    <row r="58" spans="1:10" s="34" customFormat="1" ht="60" hidden="1">
      <c r="A58" s="54" t="s">
        <v>33</v>
      </c>
      <c r="B58" s="55" t="s">
        <v>26</v>
      </c>
      <c r="C58" s="56" t="s">
        <v>134</v>
      </c>
      <c r="D58" s="57">
        <f>D59</f>
        <v>0</v>
      </c>
      <c r="E58" s="57">
        <f>E59</f>
        <v>0</v>
      </c>
      <c r="F58" s="57">
        <f>F59</f>
        <v>0</v>
      </c>
      <c r="G58" s="33"/>
      <c r="H58" s="33"/>
      <c r="I58" s="33"/>
      <c r="J58" s="33"/>
    </row>
    <row r="59" spans="1:10" s="34" customFormat="1" ht="73.5" customHeight="1" hidden="1">
      <c r="A59" s="53" t="s">
        <v>68</v>
      </c>
      <c r="B59" s="50" t="s">
        <v>26</v>
      </c>
      <c r="C59" s="51" t="s">
        <v>135</v>
      </c>
      <c r="D59" s="52">
        <f>D60</f>
        <v>0</v>
      </c>
      <c r="E59" s="52">
        <f>E60</f>
        <v>0</v>
      </c>
      <c r="F59" s="52">
        <f aca="true" t="shared" si="3" ref="F59:F79">D59-E59</f>
        <v>0</v>
      </c>
      <c r="G59" s="33"/>
      <c r="H59" s="33"/>
      <c r="I59" s="33"/>
      <c r="J59" s="33"/>
    </row>
    <row r="60" spans="1:10" s="34" customFormat="1" ht="96" hidden="1">
      <c r="A60" s="53" t="s">
        <v>34</v>
      </c>
      <c r="B60" s="50" t="s">
        <v>26</v>
      </c>
      <c r="C60" s="51" t="s">
        <v>136</v>
      </c>
      <c r="D60" s="52">
        <f>D61</f>
        <v>0</v>
      </c>
      <c r="E60" s="52">
        <f>E61</f>
        <v>0</v>
      </c>
      <c r="F60" s="52">
        <f t="shared" si="3"/>
        <v>0</v>
      </c>
      <c r="G60" s="33"/>
      <c r="H60" s="33"/>
      <c r="I60" s="33"/>
      <c r="J60" s="33"/>
    </row>
    <row r="61" spans="1:10" s="34" customFormat="1" ht="118.5" customHeight="1" hidden="1">
      <c r="A61" s="53" t="s">
        <v>35</v>
      </c>
      <c r="B61" s="50" t="s">
        <v>26</v>
      </c>
      <c r="C61" s="51" t="s">
        <v>137</v>
      </c>
      <c r="D61" s="52"/>
      <c r="E61" s="52"/>
      <c r="F61" s="52">
        <f t="shared" si="3"/>
        <v>0</v>
      </c>
      <c r="G61" s="33"/>
      <c r="H61" s="33"/>
      <c r="I61" s="33"/>
      <c r="J61" s="33"/>
    </row>
    <row r="62" spans="1:10" s="34" customFormat="1" ht="1.5" customHeight="1" hidden="1">
      <c r="A62" s="53" t="s">
        <v>66</v>
      </c>
      <c r="B62" s="50" t="s">
        <v>26</v>
      </c>
      <c r="C62" s="51" t="s">
        <v>93</v>
      </c>
      <c r="D62" s="52"/>
      <c r="E62" s="52">
        <v>111.31</v>
      </c>
      <c r="F62" s="52">
        <f t="shared" si="3"/>
        <v>-111.31</v>
      </c>
      <c r="G62" s="33"/>
      <c r="H62" s="33"/>
      <c r="I62" s="33"/>
      <c r="J62" s="33"/>
    </row>
    <row r="63" spans="1:10" s="34" customFormat="1" ht="21" customHeight="1" hidden="1">
      <c r="A63" s="53" t="s">
        <v>67</v>
      </c>
      <c r="B63" s="50" t="s">
        <v>26</v>
      </c>
      <c r="C63" s="51" t="s">
        <v>50</v>
      </c>
      <c r="D63" s="52">
        <v>16000</v>
      </c>
      <c r="E63" s="52">
        <v>111.31</v>
      </c>
      <c r="F63" s="52">
        <f t="shared" si="3"/>
        <v>15888.69</v>
      </c>
      <c r="G63" s="33"/>
      <c r="H63" s="33"/>
      <c r="I63" s="33"/>
      <c r="J63" s="33"/>
    </row>
    <row r="64" spans="1:10" s="34" customFormat="1" ht="22.5" customHeight="1" hidden="1">
      <c r="A64" s="53" t="s">
        <v>89</v>
      </c>
      <c r="B64" s="50" t="s">
        <v>26</v>
      </c>
      <c r="C64" s="51" t="s">
        <v>88</v>
      </c>
      <c r="D64" s="52">
        <f>D66</f>
        <v>0</v>
      </c>
      <c r="E64" s="52">
        <v>111.31</v>
      </c>
      <c r="F64" s="52">
        <f t="shared" si="3"/>
        <v>-111.31</v>
      </c>
      <c r="G64" s="33"/>
      <c r="H64" s="33"/>
      <c r="I64" s="33"/>
      <c r="J64" s="33"/>
    </row>
    <row r="65" spans="1:10" s="34" customFormat="1" ht="22.5" customHeight="1" hidden="1">
      <c r="A65" s="54" t="s">
        <v>36</v>
      </c>
      <c r="B65" s="55" t="s">
        <v>26</v>
      </c>
      <c r="C65" s="56" t="s">
        <v>90</v>
      </c>
      <c r="D65" s="57">
        <f>D66</f>
        <v>0</v>
      </c>
      <c r="E65" s="52">
        <v>111.31</v>
      </c>
      <c r="F65" s="52">
        <f t="shared" si="3"/>
        <v>-111.31</v>
      </c>
      <c r="G65" s="33"/>
      <c r="H65" s="33"/>
      <c r="I65" s="33"/>
      <c r="J65" s="33"/>
    </row>
    <row r="66" spans="1:10" s="34" customFormat="1" ht="12.75" hidden="1">
      <c r="A66" s="53" t="s">
        <v>36</v>
      </c>
      <c r="B66" s="50" t="s">
        <v>26</v>
      </c>
      <c r="C66" s="51" t="s">
        <v>80</v>
      </c>
      <c r="D66" s="52">
        <f>D67</f>
        <v>0</v>
      </c>
      <c r="E66" s="52">
        <v>111.31</v>
      </c>
      <c r="F66" s="52">
        <f t="shared" si="3"/>
        <v>-111.31</v>
      </c>
      <c r="G66" s="33"/>
      <c r="H66" s="33"/>
      <c r="I66" s="33"/>
      <c r="J66" s="33"/>
    </row>
    <row r="67" spans="1:10" s="34" customFormat="1" ht="24" hidden="1">
      <c r="A67" s="53" t="s">
        <v>37</v>
      </c>
      <c r="B67" s="50" t="s">
        <v>26</v>
      </c>
      <c r="C67" s="51" t="s">
        <v>81</v>
      </c>
      <c r="D67" s="52"/>
      <c r="E67" s="52">
        <v>111.31</v>
      </c>
      <c r="F67" s="52">
        <f t="shared" si="3"/>
        <v>-111.31</v>
      </c>
      <c r="G67" s="33"/>
      <c r="H67" s="33"/>
      <c r="I67" s="33"/>
      <c r="J67" s="33"/>
    </row>
    <row r="68" spans="1:10" s="34" customFormat="1" ht="36" hidden="1">
      <c r="A68" s="113" t="s">
        <v>169</v>
      </c>
      <c r="B68" s="55" t="s">
        <v>26</v>
      </c>
      <c r="C68" s="56" t="s">
        <v>170</v>
      </c>
      <c r="D68" s="57">
        <f aca="true" t="shared" si="4" ref="D68:E70">D69</f>
        <v>0</v>
      </c>
      <c r="E68" s="57">
        <f t="shared" si="4"/>
        <v>0</v>
      </c>
      <c r="F68" s="57">
        <f>D68-E68</f>
        <v>0</v>
      </c>
      <c r="G68" s="33"/>
      <c r="H68" s="33"/>
      <c r="I68" s="33"/>
      <c r="J68" s="33"/>
    </row>
    <row r="69" spans="1:10" s="34" customFormat="1" ht="24" hidden="1">
      <c r="A69" s="112" t="s">
        <v>173</v>
      </c>
      <c r="B69" s="50" t="s">
        <v>26</v>
      </c>
      <c r="C69" s="51" t="s">
        <v>171</v>
      </c>
      <c r="D69" s="52">
        <f t="shared" si="4"/>
        <v>0</v>
      </c>
      <c r="E69" s="52">
        <f t="shared" si="4"/>
        <v>0</v>
      </c>
      <c r="F69" s="61">
        <f>D69-E69</f>
        <v>0</v>
      </c>
      <c r="G69" s="33"/>
      <c r="H69" s="33"/>
      <c r="I69" s="33"/>
      <c r="J69" s="33"/>
    </row>
    <row r="70" spans="1:10" s="34" customFormat="1" ht="24" hidden="1">
      <c r="A70" s="112" t="s">
        <v>173</v>
      </c>
      <c r="B70" s="50" t="s">
        <v>26</v>
      </c>
      <c r="C70" s="51" t="s">
        <v>172</v>
      </c>
      <c r="D70" s="52">
        <f t="shared" si="4"/>
        <v>0</v>
      </c>
      <c r="E70" s="52">
        <f t="shared" si="4"/>
        <v>0</v>
      </c>
      <c r="F70" s="61">
        <f>D70-E70</f>
        <v>0</v>
      </c>
      <c r="G70" s="33"/>
      <c r="H70" s="33"/>
      <c r="I70" s="33"/>
      <c r="J70" s="33"/>
    </row>
    <row r="71" spans="1:10" s="34" customFormat="1" ht="48" hidden="1">
      <c r="A71" s="112" t="s">
        <v>174</v>
      </c>
      <c r="B71" s="50" t="s">
        <v>26</v>
      </c>
      <c r="C71" s="51" t="s">
        <v>168</v>
      </c>
      <c r="D71" s="52"/>
      <c r="E71" s="52"/>
      <c r="F71" s="52">
        <f t="shared" si="3"/>
        <v>0</v>
      </c>
      <c r="G71" s="33"/>
      <c r="H71" s="33"/>
      <c r="I71" s="33"/>
      <c r="J71" s="33"/>
    </row>
    <row r="72" spans="1:10" s="34" customFormat="1" ht="30.75" customHeight="1" hidden="1">
      <c r="A72" s="112" t="s">
        <v>187</v>
      </c>
      <c r="B72" s="50" t="s">
        <v>26</v>
      </c>
      <c r="C72" s="51" t="s">
        <v>189</v>
      </c>
      <c r="D72" s="52"/>
      <c r="E72" s="52"/>
      <c r="F72" s="52">
        <f>D72-E72</f>
        <v>0</v>
      </c>
      <c r="G72" s="33"/>
      <c r="H72" s="33"/>
      <c r="I72" s="33"/>
      <c r="J72" s="33"/>
    </row>
    <row r="73" spans="1:10" s="34" customFormat="1" ht="1.5" customHeight="1" hidden="1">
      <c r="A73" s="113" t="s">
        <v>175</v>
      </c>
      <c r="B73" s="55" t="s">
        <v>26</v>
      </c>
      <c r="C73" s="56" t="s">
        <v>176</v>
      </c>
      <c r="D73" s="57"/>
      <c r="E73" s="57"/>
      <c r="F73" s="57">
        <f>D73-E73</f>
        <v>0</v>
      </c>
      <c r="G73" s="33"/>
      <c r="H73" s="33"/>
      <c r="I73" s="33"/>
      <c r="J73" s="33"/>
    </row>
    <row r="74" spans="1:10" s="34" customFormat="1" ht="72" hidden="1">
      <c r="A74" s="112" t="s">
        <v>177</v>
      </c>
      <c r="B74" s="50" t="s">
        <v>26</v>
      </c>
      <c r="C74" s="51" t="s">
        <v>178</v>
      </c>
      <c r="D74" s="52"/>
      <c r="E74" s="52"/>
      <c r="F74" s="61">
        <f>D74-E74</f>
        <v>0</v>
      </c>
      <c r="G74" s="33"/>
      <c r="H74" s="33"/>
      <c r="I74" s="33"/>
      <c r="J74" s="33"/>
    </row>
    <row r="75" spans="1:10" s="34" customFormat="1" ht="48" hidden="1">
      <c r="A75" s="112" t="s">
        <v>179</v>
      </c>
      <c r="B75" s="50" t="s">
        <v>26</v>
      </c>
      <c r="C75" s="51" t="s">
        <v>180</v>
      </c>
      <c r="D75" s="52"/>
      <c r="E75" s="52"/>
      <c r="F75" s="61">
        <f>D75-E75</f>
        <v>0</v>
      </c>
      <c r="G75" s="33"/>
      <c r="H75" s="33"/>
      <c r="I75" s="33"/>
      <c r="J75" s="33"/>
    </row>
    <row r="76" spans="1:10" s="34" customFormat="1" ht="38.25" customHeight="1" hidden="1">
      <c r="A76" s="112" t="s">
        <v>181</v>
      </c>
      <c r="B76" s="50" t="s">
        <v>26</v>
      </c>
      <c r="C76" s="51" t="s">
        <v>182</v>
      </c>
      <c r="D76" s="52"/>
      <c r="E76" s="52"/>
      <c r="F76" s="61">
        <f>D76-E76</f>
        <v>0</v>
      </c>
      <c r="G76" s="33"/>
      <c r="H76" s="33"/>
      <c r="I76" s="33"/>
      <c r="J76" s="33"/>
    </row>
    <row r="77" spans="1:10" s="34" customFormat="1" ht="16.5" customHeight="1">
      <c r="A77" s="109" t="s">
        <v>128</v>
      </c>
      <c r="B77" s="55" t="s">
        <v>26</v>
      </c>
      <c r="C77" s="110" t="s">
        <v>138</v>
      </c>
      <c r="D77" s="57">
        <f>D78</f>
        <v>3000</v>
      </c>
      <c r="E77" s="57">
        <f>E78</f>
        <v>0</v>
      </c>
      <c r="F77" s="57">
        <f t="shared" si="3"/>
        <v>3000</v>
      </c>
      <c r="G77" s="33"/>
      <c r="H77" s="33"/>
      <c r="I77" s="33"/>
      <c r="J77" s="33"/>
    </row>
    <row r="78" spans="1:10" s="34" customFormat="1" ht="12.75">
      <c r="A78" s="105" t="s">
        <v>129</v>
      </c>
      <c r="B78" s="50" t="s">
        <v>26</v>
      </c>
      <c r="C78" s="106" t="s">
        <v>163</v>
      </c>
      <c r="D78" s="52">
        <f>D79</f>
        <v>3000</v>
      </c>
      <c r="E78" s="52">
        <f>E79</f>
        <v>0</v>
      </c>
      <c r="F78" s="52">
        <f t="shared" si="3"/>
        <v>3000</v>
      </c>
      <c r="G78" s="33"/>
      <c r="H78" s="33"/>
      <c r="I78" s="33"/>
      <c r="J78" s="33"/>
    </row>
    <row r="79" spans="1:10" s="34" customFormat="1" ht="25.5">
      <c r="A79" s="105" t="s">
        <v>130</v>
      </c>
      <c r="B79" s="50" t="s">
        <v>26</v>
      </c>
      <c r="C79" s="106" t="s">
        <v>162</v>
      </c>
      <c r="D79" s="52">
        <v>3000</v>
      </c>
      <c r="E79" s="52"/>
      <c r="F79" s="52">
        <f t="shared" si="3"/>
        <v>3000</v>
      </c>
      <c r="G79" s="33"/>
      <c r="H79" s="33"/>
      <c r="I79" s="33"/>
      <c r="J79" s="33"/>
    </row>
    <row r="80" spans="1:10" s="34" customFormat="1" ht="18.75" customHeight="1">
      <c r="A80" s="54" t="s">
        <v>38</v>
      </c>
      <c r="B80" s="55" t="s">
        <v>26</v>
      </c>
      <c r="C80" s="56" t="s">
        <v>139</v>
      </c>
      <c r="D80" s="57">
        <f>D81</f>
        <v>1554812</v>
      </c>
      <c r="E80" s="57">
        <f>E81</f>
        <v>1452516</v>
      </c>
      <c r="F80" s="57">
        <f>F81</f>
        <v>102296</v>
      </c>
      <c r="G80" s="44"/>
      <c r="H80" s="33"/>
      <c r="I80" s="33"/>
      <c r="J80" s="33"/>
    </row>
    <row r="81" spans="1:10" s="34" customFormat="1" ht="54.75" customHeight="1">
      <c r="A81" s="53" t="s">
        <v>39</v>
      </c>
      <c r="B81" s="50" t="s">
        <v>26</v>
      </c>
      <c r="C81" s="51" t="s">
        <v>140</v>
      </c>
      <c r="D81" s="52">
        <f>D82+D87+D92</f>
        <v>1554812</v>
      </c>
      <c r="E81" s="52">
        <f>E82+E87+E92</f>
        <v>1452516</v>
      </c>
      <c r="F81" s="52">
        <f>F82+F87+F92</f>
        <v>102296</v>
      </c>
      <c r="G81" s="33"/>
      <c r="H81" s="33"/>
      <c r="I81" s="33"/>
      <c r="J81" s="33"/>
    </row>
    <row r="82" spans="1:10" s="34" customFormat="1" ht="36">
      <c r="A82" s="53" t="s">
        <v>40</v>
      </c>
      <c r="B82" s="50" t="s">
        <v>26</v>
      </c>
      <c r="C82" s="51" t="s">
        <v>141</v>
      </c>
      <c r="D82" s="52">
        <f>D83+D85</f>
        <v>1495100</v>
      </c>
      <c r="E82" s="52">
        <f>E83+E85</f>
        <v>1400754</v>
      </c>
      <c r="F82" s="52">
        <f>F83+F85</f>
        <v>94346</v>
      </c>
      <c r="G82" s="33"/>
      <c r="H82" s="33"/>
      <c r="I82" s="33"/>
      <c r="J82" s="33"/>
    </row>
    <row r="83" spans="1:10" s="34" customFormat="1" ht="24">
      <c r="A83" s="53" t="s">
        <v>41</v>
      </c>
      <c r="B83" s="50" t="s">
        <v>26</v>
      </c>
      <c r="C83" s="51" t="s">
        <v>142</v>
      </c>
      <c r="D83" s="52">
        <f>D84</f>
        <v>334000</v>
      </c>
      <c r="E83" s="52">
        <f>E84</f>
        <v>308394</v>
      </c>
      <c r="F83" s="52">
        <f aca="true" t="shared" si="5" ref="F83:F89">D83-E83</f>
        <v>25606</v>
      </c>
      <c r="G83" s="33"/>
      <c r="H83" s="33"/>
      <c r="I83" s="33"/>
      <c r="J83" s="33"/>
    </row>
    <row r="84" spans="1:10" s="34" customFormat="1" ht="36">
      <c r="A84" s="53" t="s">
        <v>42</v>
      </c>
      <c r="B84" s="50" t="s">
        <v>26</v>
      </c>
      <c r="C84" s="51" t="s">
        <v>143</v>
      </c>
      <c r="D84" s="52">
        <v>334000</v>
      </c>
      <c r="E84" s="52">
        <v>308394</v>
      </c>
      <c r="F84" s="52">
        <f t="shared" si="5"/>
        <v>25606</v>
      </c>
      <c r="G84" s="33"/>
      <c r="H84" s="33"/>
      <c r="I84" s="33"/>
      <c r="J84" s="33"/>
    </row>
    <row r="85" spans="1:10" s="34" customFormat="1" ht="36">
      <c r="A85" s="53" t="s">
        <v>43</v>
      </c>
      <c r="B85" s="50" t="s">
        <v>26</v>
      </c>
      <c r="C85" s="51" t="s">
        <v>144</v>
      </c>
      <c r="D85" s="52">
        <f>D86</f>
        <v>1161100</v>
      </c>
      <c r="E85" s="52">
        <f>E86</f>
        <v>1092360</v>
      </c>
      <c r="F85" s="52">
        <f t="shared" si="5"/>
        <v>68740</v>
      </c>
      <c r="G85" s="33"/>
      <c r="H85" s="33"/>
      <c r="I85" s="33"/>
      <c r="J85" s="33"/>
    </row>
    <row r="86" spans="1:10" s="34" customFormat="1" ht="42" customHeight="1">
      <c r="A86" s="53" t="s">
        <v>44</v>
      </c>
      <c r="B86" s="50" t="s">
        <v>26</v>
      </c>
      <c r="C86" s="51" t="s">
        <v>188</v>
      </c>
      <c r="D86" s="52">
        <v>1161100</v>
      </c>
      <c r="E86" s="52">
        <v>1092360</v>
      </c>
      <c r="F86" s="52">
        <f t="shared" si="5"/>
        <v>68740</v>
      </c>
      <c r="G86" s="47"/>
      <c r="H86" s="33"/>
      <c r="I86" s="33"/>
      <c r="J86" s="33"/>
    </row>
    <row r="87" spans="1:10" s="34" customFormat="1" ht="39.75" customHeight="1">
      <c r="A87" s="53" t="s">
        <v>45</v>
      </c>
      <c r="B87" s="50" t="s">
        <v>26</v>
      </c>
      <c r="C87" s="51" t="s">
        <v>145</v>
      </c>
      <c r="D87" s="52">
        <f>D88+D90</f>
        <v>59712</v>
      </c>
      <c r="E87" s="52">
        <f>E88+E90</f>
        <v>51762</v>
      </c>
      <c r="F87" s="52">
        <f t="shared" si="5"/>
        <v>7950</v>
      </c>
      <c r="G87" s="43"/>
      <c r="H87" s="43"/>
      <c r="I87" s="33"/>
      <c r="J87" s="33"/>
    </row>
    <row r="88" spans="1:10" s="34" customFormat="1" ht="57" customHeight="1">
      <c r="A88" s="53" t="s">
        <v>46</v>
      </c>
      <c r="B88" s="50" t="s">
        <v>26</v>
      </c>
      <c r="C88" s="51" t="s">
        <v>146</v>
      </c>
      <c r="D88" s="52">
        <f>D89</f>
        <v>50172</v>
      </c>
      <c r="E88" s="52">
        <f>E89</f>
        <v>50172</v>
      </c>
      <c r="F88" s="52">
        <f t="shared" si="5"/>
        <v>0</v>
      </c>
      <c r="G88" s="33"/>
      <c r="H88" s="33"/>
      <c r="I88" s="33"/>
      <c r="J88" s="33"/>
    </row>
    <row r="89" spans="1:10" s="34" customFormat="1" ht="54" customHeight="1">
      <c r="A89" s="53" t="s">
        <v>47</v>
      </c>
      <c r="B89" s="50" t="s">
        <v>26</v>
      </c>
      <c r="C89" s="51" t="s">
        <v>147</v>
      </c>
      <c r="D89" s="52">
        <v>50172</v>
      </c>
      <c r="E89" s="52">
        <v>50172</v>
      </c>
      <c r="F89" s="52">
        <f t="shared" si="5"/>
        <v>0</v>
      </c>
      <c r="G89" s="33"/>
      <c r="H89" s="33"/>
      <c r="I89" s="33"/>
      <c r="J89" s="33"/>
    </row>
    <row r="90" spans="1:10" s="34" customFormat="1" ht="50.25" customHeight="1">
      <c r="A90" s="53" t="s">
        <v>48</v>
      </c>
      <c r="B90" s="50" t="s">
        <v>26</v>
      </c>
      <c r="C90" s="51" t="s">
        <v>148</v>
      </c>
      <c r="D90" s="52">
        <f>D91</f>
        <v>9540</v>
      </c>
      <c r="E90" s="52">
        <f>E91</f>
        <v>1590</v>
      </c>
      <c r="F90" s="52">
        <f>F91</f>
        <v>7950</v>
      </c>
      <c r="G90" s="33"/>
      <c r="H90" s="33"/>
      <c r="I90" s="33"/>
      <c r="J90" s="33"/>
    </row>
    <row r="91" spans="1:10" s="34" customFormat="1" ht="50.25" customHeight="1">
      <c r="A91" s="53" t="s">
        <v>49</v>
      </c>
      <c r="B91" s="50" t="s">
        <v>26</v>
      </c>
      <c r="C91" s="51" t="s">
        <v>149</v>
      </c>
      <c r="D91" s="52">
        <v>9540</v>
      </c>
      <c r="E91" s="52">
        <v>1590</v>
      </c>
      <c r="F91" s="52">
        <f>D91-E91</f>
        <v>7950</v>
      </c>
      <c r="G91" s="33"/>
      <c r="H91" s="33"/>
      <c r="I91" s="33"/>
      <c r="J91" s="33"/>
    </row>
    <row r="92" spans="1:10" s="34" customFormat="1" ht="0.75" customHeight="1">
      <c r="A92" s="53" t="s">
        <v>183</v>
      </c>
      <c r="B92" s="50" t="s">
        <v>26</v>
      </c>
      <c r="C92" s="51" t="s">
        <v>185</v>
      </c>
      <c r="D92" s="52">
        <f>D93</f>
        <v>0</v>
      </c>
      <c r="E92" s="52">
        <f>E93</f>
        <v>0</v>
      </c>
      <c r="F92" s="52">
        <f>D92-E92</f>
        <v>0</v>
      </c>
      <c r="G92" s="33"/>
      <c r="H92" s="33"/>
      <c r="I92" s="33"/>
      <c r="J92" s="33"/>
    </row>
    <row r="93" spans="1:10" s="34" customFormat="1" ht="102.75" customHeight="1" hidden="1">
      <c r="A93" s="53" t="s">
        <v>184</v>
      </c>
      <c r="B93" s="50" t="s">
        <v>26</v>
      </c>
      <c r="C93" s="51" t="s">
        <v>186</v>
      </c>
      <c r="D93" s="52"/>
      <c r="E93" s="52"/>
      <c r="F93" s="52">
        <f>D93-E93</f>
        <v>0</v>
      </c>
      <c r="G93" s="33"/>
      <c r="H93" s="33"/>
      <c r="I93" s="33"/>
      <c r="J93" s="33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U132"/>
  <sheetViews>
    <sheetView showGridLines="0" zoomScaleSheetLayoutView="100" zoomScalePageLayoutView="0" workbookViewId="0" topLeftCell="A1">
      <selection activeCell="M34" sqref="M34"/>
    </sheetView>
  </sheetViews>
  <sheetFormatPr defaultColWidth="9.00390625" defaultRowHeight="12.75"/>
  <cols>
    <col min="1" max="1" width="24.00390625" style="0" customWidth="1"/>
    <col min="2" max="2" width="4.625" style="0" customWidth="1"/>
    <col min="3" max="3" width="5.625" style="0" customWidth="1"/>
    <col min="4" max="4" width="8.875" style="0" customWidth="1"/>
    <col min="5" max="6" width="4.625" style="0" customWidth="1"/>
    <col min="7" max="7" width="8.125" style="0" hidden="1" customWidth="1"/>
    <col min="8" max="8" width="10.875" style="0" hidden="1" customWidth="1"/>
    <col min="9" max="9" width="11.00390625" style="0" hidden="1" customWidth="1"/>
    <col min="10" max="11" width="9.125" style="0" hidden="1" customWidth="1"/>
    <col min="12" max="12" width="6.625" style="0" customWidth="1"/>
    <col min="13" max="13" width="11.25390625" style="0" customWidth="1"/>
    <col min="14" max="19" width="9.125" style="0" hidden="1" customWidth="1"/>
    <col min="20" max="20" width="11.375" style="0" customWidth="1"/>
    <col min="21" max="21" width="10.875" style="0" customWidth="1"/>
  </cols>
  <sheetData>
    <row r="1" spans="1:21" ht="12.75">
      <c r="A1" s="151" t="s">
        <v>196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50.25" customHeight="1">
      <c r="A3" s="131" t="s">
        <v>197</v>
      </c>
      <c r="B3" s="132" t="s">
        <v>198</v>
      </c>
      <c r="C3" s="132" t="s">
        <v>199</v>
      </c>
      <c r="D3" s="132" t="s">
        <v>200</v>
      </c>
      <c r="E3" s="132" t="s">
        <v>201</v>
      </c>
      <c r="F3" s="132" t="s">
        <v>202</v>
      </c>
      <c r="G3" s="132" t="s">
        <v>203</v>
      </c>
      <c r="H3" s="132" t="s">
        <v>204</v>
      </c>
      <c r="I3" s="132" t="s">
        <v>205</v>
      </c>
      <c r="J3" s="132" t="s">
        <v>205</v>
      </c>
      <c r="K3" s="132" t="s">
        <v>205</v>
      </c>
      <c r="L3" s="132" t="s">
        <v>203</v>
      </c>
      <c r="M3" s="132" t="s">
        <v>206</v>
      </c>
      <c r="N3" s="132" t="s">
        <v>205</v>
      </c>
      <c r="O3" s="132" t="s">
        <v>205</v>
      </c>
      <c r="P3" s="132" t="s">
        <v>205</v>
      </c>
      <c r="Q3" s="132" t="s">
        <v>205</v>
      </c>
      <c r="R3" s="132" t="s">
        <v>205</v>
      </c>
      <c r="S3" s="132" t="s">
        <v>205</v>
      </c>
      <c r="T3" s="132" t="s">
        <v>9</v>
      </c>
      <c r="U3" s="132" t="s">
        <v>7</v>
      </c>
    </row>
    <row r="4" spans="1:21" ht="18.75" customHeight="1">
      <c r="A4" s="131" t="s">
        <v>207</v>
      </c>
      <c r="B4" s="133" t="s">
        <v>131</v>
      </c>
      <c r="C4" s="133" t="s">
        <v>209</v>
      </c>
      <c r="D4" s="133" t="s">
        <v>210</v>
      </c>
      <c r="E4" s="133" t="s">
        <v>211</v>
      </c>
      <c r="F4" s="133" t="s">
        <v>211</v>
      </c>
      <c r="G4" s="133"/>
      <c r="H4" s="133"/>
      <c r="I4" s="133"/>
      <c r="J4" s="133"/>
      <c r="K4" s="133"/>
      <c r="L4" s="133"/>
      <c r="M4" s="134">
        <f>M5+M62+M72++M79+M91</f>
        <v>1630908.51</v>
      </c>
      <c r="N4" s="134" t="e">
        <f aca="true" t="shared" si="0" ref="N4:S4">N124</f>
        <v>#REF!</v>
      </c>
      <c r="O4" s="134" t="e">
        <f t="shared" si="0"/>
        <v>#REF!</v>
      </c>
      <c r="P4" s="134" t="e">
        <f t="shared" si="0"/>
        <v>#REF!</v>
      </c>
      <c r="Q4" s="134" t="e">
        <f t="shared" si="0"/>
        <v>#REF!</v>
      </c>
      <c r="R4" s="134" t="e">
        <f t="shared" si="0"/>
        <v>#REF!</v>
      </c>
      <c r="S4" s="134" t="e">
        <f t="shared" si="0"/>
        <v>#REF!</v>
      </c>
      <c r="T4" s="134">
        <f>T5+T62+T72+T79+T91</f>
        <v>1518899.7400000002</v>
      </c>
      <c r="U4" s="134">
        <f>M4-T4</f>
        <v>112008.76999999979</v>
      </c>
    </row>
    <row r="5" spans="1:21" ht="26.25" customHeight="1">
      <c r="A5" s="131" t="s">
        <v>212</v>
      </c>
      <c r="B5" s="133" t="s">
        <v>131</v>
      </c>
      <c r="C5" s="133" t="s">
        <v>213</v>
      </c>
      <c r="D5" s="133" t="s">
        <v>210</v>
      </c>
      <c r="E5" s="133" t="s">
        <v>211</v>
      </c>
      <c r="F5" s="133" t="s">
        <v>211</v>
      </c>
      <c r="G5" s="133"/>
      <c r="H5" s="133"/>
      <c r="I5" s="133"/>
      <c r="J5" s="133"/>
      <c r="K5" s="133"/>
      <c r="L5" s="133"/>
      <c r="M5" s="134">
        <f>M6+M13+M53+M55+M58</f>
        <v>1091121.41</v>
      </c>
      <c r="N5" s="134">
        <f aca="true" t="shared" si="1" ref="N5:S5">N6+N13+N42+N46</f>
        <v>936394</v>
      </c>
      <c r="O5" s="134">
        <f t="shared" si="1"/>
        <v>0</v>
      </c>
      <c r="P5" s="134">
        <f t="shared" si="1"/>
        <v>936394</v>
      </c>
      <c r="Q5" s="134">
        <f t="shared" si="1"/>
        <v>0</v>
      </c>
      <c r="R5" s="134">
        <f t="shared" si="1"/>
        <v>936394</v>
      </c>
      <c r="S5" s="134">
        <f t="shared" si="1"/>
        <v>0</v>
      </c>
      <c r="T5" s="134">
        <f>T6+T13+T42+T46+T58</f>
        <v>1039369.6400000001</v>
      </c>
      <c r="U5" s="134">
        <f>M5-T5</f>
        <v>51751.769999999786</v>
      </c>
    </row>
    <row r="6" spans="1:21" ht="71.25" customHeight="1">
      <c r="A6" s="131" t="s">
        <v>214</v>
      </c>
      <c r="B6" s="133" t="s">
        <v>131</v>
      </c>
      <c r="C6" s="133" t="s">
        <v>215</v>
      </c>
      <c r="D6" s="133" t="s">
        <v>210</v>
      </c>
      <c r="E6" s="133" t="s">
        <v>211</v>
      </c>
      <c r="F6" s="133" t="s">
        <v>211</v>
      </c>
      <c r="G6" s="133"/>
      <c r="H6" s="133"/>
      <c r="I6" s="133"/>
      <c r="J6" s="133"/>
      <c r="K6" s="133"/>
      <c r="L6" s="133"/>
      <c r="M6" s="134">
        <f>M9+M11</f>
        <v>304600</v>
      </c>
      <c r="N6" s="134">
        <f aca="true" t="shared" si="2" ref="N6:S6">N9+N11</f>
        <v>210000</v>
      </c>
      <c r="O6" s="134">
        <f t="shared" si="2"/>
        <v>0</v>
      </c>
      <c r="P6" s="134">
        <f t="shared" si="2"/>
        <v>210000</v>
      </c>
      <c r="Q6" s="134">
        <f t="shared" si="2"/>
        <v>0</v>
      </c>
      <c r="R6" s="134">
        <f t="shared" si="2"/>
        <v>210000</v>
      </c>
      <c r="S6" s="134">
        <f t="shared" si="2"/>
        <v>0</v>
      </c>
      <c r="T6" s="134">
        <f>T9+T11</f>
        <v>301300.94</v>
      </c>
      <c r="U6" s="134">
        <f>M6-T6</f>
        <v>3299.0599999999977</v>
      </c>
    </row>
    <row r="7" spans="1:21" s="24" customFormat="1" ht="0.75" customHeight="1" hidden="1">
      <c r="A7" s="131" t="s">
        <v>216</v>
      </c>
      <c r="B7" s="133" t="s">
        <v>131</v>
      </c>
      <c r="C7" s="133" t="s">
        <v>215</v>
      </c>
      <c r="D7" s="133" t="s">
        <v>217</v>
      </c>
      <c r="E7" s="133" t="s">
        <v>211</v>
      </c>
      <c r="F7" s="133" t="s">
        <v>211</v>
      </c>
      <c r="G7" s="133"/>
      <c r="H7" s="133"/>
      <c r="I7" s="133"/>
      <c r="J7" s="133"/>
      <c r="K7" s="133"/>
      <c r="L7" s="133"/>
      <c r="M7" s="134">
        <f>M6</f>
        <v>304600</v>
      </c>
      <c r="N7" s="134">
        <f aca="true" t="shared" si="3" ref="N7:T7">N6</f>
        <v>210000</v>
      </c>
      <c r="O7" s="134">
        <f t="shared" si="3"/>
        <v>0</v>
      </c>
      <c r="P7" s="134">
        <f t="shared" si="3"/>
        <v>210000</v>
      </c>
      <c r="Q7" s="134">
        <f t="shared" si="3"/>
        <v>0</v>
      </c>
      <c r="R7" s="134">
        <f t="shared" si="3"/>
        <v>210000</v>
      </c>
      <c r="S7" s="134">
        <f t="shared" si="3"/>
        <v>0</v>
      </c>
      <c r="T7" s="134">
        <f t="shared" si="3"/>
        <v>301300.94</v>
      </c>
      <c r="U7" s="134">
        <f>M7-T7</f>
        <v>3299.0599999999977</v>
      </c>
    </row>
    <row r="8" spans="1:21" s="33" customFormat="1" ht="36" hidden="1">
      <c r="A8" s="131" t="s">
        <v>218</v>
      </c>
      <c r="B8" s="133" t="s">
        <v>131</v>
      </c>
      <c r="C8" s="133" t="s">
        <v>215</v>
      </c>
      <c r="D8" s="133" t="s">
        <v>217</v>
      </c>
      <c r="E8" s="133" t="s">
        <v>219</v>
      </c>
      <c r="F8" s="133" t="s">
        <v>211</v>
      </c>
      <c r="G8" s="133"/>
      <c r="H8" s="133"/>
      <c r="I8" s="133"/>
      <c r="J8" s="133"/>
      <c r="K8" s="133"/>
      <c r="L8" s="133"/>
      <c r="M8" s="134">
        <v>210000</v>
      </c>
      <c r="N8" s="134">
        <v>210000</v>
      </c>
      <c r="O8" s="134">
        <v>0</v>
      </c>
      <c r="P8" s="134">
        <v>210000</v>
      </c>
      <c r="Q8" s="134">
        <v>0</v>
      </c>
      <c r="R8" s="134">
        <v>210000</v>
      </c>
      <c r="S8" s="134">
        <v>0</v>
      </c>
      <c r="T8" s="134"/>
      <c r="U8" s="134">
        <f aca="true" t="shared" si="4" ref="U8:U86">M8-T8</f>
        <v>210000</v>
      </c>
    </row>
    <row r="9" spans="1:21" s="33" customFormat="1" ht="13.5" customHeight="1">
      <c r="A9" s="131" t="s">
        <v>220</v>
      </c>
      <c r="B9" s="133" t="s">
        <v>131</v>
      </c>
      <c r="C9" s="133" t="s">
        <v>215</v>
      </c>
      <c r="D9" s="133" t="s">
        <v>217</v>
      </c>
      <c r="E9" s="133" t="s">
        <v>334</v>
      </c>
      <c r="F9" s="133" t="s">
        <v>221</v>
      </c>
      <c r="G9" s="133"/>
      <c r="H9" s="133"/>
      <c r="I9" s="133"/>
      <c r="J9" s="133"/>
      <c r="K9" s="133"/>
      <c r="L9" s="133"/>
      <c r="M9" s="134">
        <v>230900</v>
      </c>
      <c r="N9" s="134">
        <v>160000</v>
      </c>
      <c r="O9" s="134">
        <v>0</v>
      </c>
      <c r="P9" s="134">
        <v>160000</v>
      </c>
      <c r="Q9" s="134">
        <v>0</v>
      </c>
      <c r="R9" s="134">
        <v>160000</v>
      </c>
      <c r="S9" s="134">
        <v>0</v>
      </c>
      <c r="T9" s="134">
        <v>227620.21</v>
      </c>
      <c r="U9" s="134">
        <f t="shared" si="4"/>
        <v>3279.790000000008</v>
      </c>
    </row>
    <row r="10" spans="1:21" s="33" customFormat="1" ht="12.75" hidden="1">
      <c r="A10" s="131" t="s">
        <v>222</v>
      </c>
      <c r="B10" s="133" t="s">
        <v>131</v>
      </c>
      <c r="C10" s="133" t="s">
        <v>215</v>
      </c>
      <c r="D10" s="133" t="s">
        <v>217</v>
      </c>
      <c r="E10" s="133" t="s">
        <v>219</v>
      </c>
      <c r="F10" s="133" t="s">
        <v>221</v>
      </c>
      <c r="G10" s="133"/>
      <c r="H10" s="133"/>
      <c r="I10" s="133"/>
      <c r="J10" s="133"/>
      <c r="K10" s="133"/>
      <c r="L10" s="133"/>
      <c r="M10" s="134">
        <v>160000</v>
      </c>
      <c r="N10" s="134">
        <v>160000</v>
      </c>
      <c r="O10" s="134">
        <v>0</v>
      </c>
      <c r="P10" s="134">
        <v>160000</v>
      </c>
      <c r="Q10" s="134">
        <v>0</v>
      </c>
      <c r="R10" s="134">
        <v>160000</v>
      </c>
      <c r="S10" s="134">
        <v>0</v>
      </c>
      <c r="T10" s="134"/>
      <c r="U10" s="134">
        <f t="shared" si="4"/>
        <v>160000</v>
      </c>
    </row>
    <row r="11" spans="1:21" s="33" customFormat="1" ht="25.5" customHeight="1">
      <c r="A11" s="131" t="s">
        <v>223</v>
      </c>
      <c r="B11" s="133" t="s">
        <v>131</v>
      </c>
      <c r="C11" s="133" t="s">
        <v>215</v>
      </c>
      <c r="D11" s="133" t="s">
        <v>217</v>
      </c>
      <c r="E11" s="133" t="s">
        <v>334</v>
      </c>
      <c r="F11" s="133" t="s">
        <v>224</v>
      </c>
      <c r="G11" s="133"/>
      <c r="H11" s="133"/>
      <c r="I11" s="133"/>
      <c r="J11" s="133"/>
      <c r="K11" s="133"/>
      <c r="L11" s="133"/>
      <c r="M11" s="134">
        <v>73700</v>
      </c>
      <c r="N11" s="134">
        <v>50000</v>
      </c>
      <c r="O11" s="134">
        <v>0</v>
      </c>
      <c r="P11" s="134">
        <v>50000</v>
      </c>
      <c r="Q11" s="134">
        <v>0</v>
      </c>
      <c r="R11" s="134">
        <v>50000</v>
      </c>
      <c r="S11" s="134">
        <v>0</v>
      </c>
      <c r="T11" s="134">
        <v>73680.73</v>
      </c>
      <c r="U11" s="134">
        <f t="shared" si="4"/>
        <v>19.270000000004075</v>
      </c>
    </row>
    <row r="12" spans="1:21" s="33" customFormat="1" ht="0.75" customHeight="1">
      <c r="A12" s="131" t="s">
        <v>222</v>
      </c>
      <c r="B12" s="133" t="s">
        <v>131</v>
      </c>
      <c r="C12" s="133" t="s">
        <v>215</v>
      </c>
      <c r="D12" s="133" t="s">
        <v>217</v>
      </c>
      <c r="E12" s="133" t="s">
        <v>219</v>
      </c>
      <c r="F12" s="133" t="s">
        <v>224</v>
      </c>
      <c r="G12" s="133"/>
      <c r="H12" s="133"/>
      <c r="I12" s="133"/>
      <c r="J12" s="133"/>
      <c r="K12" s="133"/>
      <c r="L12" s="133"/>
      <c r="M12" s="134">
        <v>50000</v>
      </c>
      <c r="N12" s="134">
        <v>50000</v>
      </c>
      <c r="O12" s="134">
        <v>0</v>
      </c>
      <c r="P12" s="134">
        <v>50000</v>
      </c>
      <c r="Q12" s="134">
        <v>0</v>
      </c>
      <c r="R12" s="134">
        <v>50000</v>
      </c>
      <c r="S12" s="134">
        <v>0</v>
      </c>
      <c r="T12" s="134"/>
      <c r="U12" s="134">
        <f t="shared" si="4"/>
        <v>50000</v>
      </c>
    </row>
    <row r="13" spans="1:21" s="33" customFormat="1" ht="98.25" customHeight="1">
      <c r="A13" s="131" t="s">
        <v>225</v>
      </c>
      <c r="B13" s="133" t="s">
        <v>131</v>
      </c>
      <c r="C13" s="133" t="s">
        <v>226</v>
      </c>
      <c r="D13" s="133" t="s">
        <v>210</v>
      </c>
      <c r="E13" s="133" t="s">
        <v>211</v>
      </c>
      <c r="F13" s="133" t="s">
        <v>211</v>
      </c>
      <c r="G13" s="133"/>
      <c r="H13" s="133"/>
      <c r="I13" s="133"/>
      <c r="J13" s="133"/>
      <c r="K13" s="133"/>
      <c r="L13" s="133"/>
      <c r="M13" s="134">
        <f>M15+M17+M21+M22+M24+M26+M31+M34+M35+M36+M51</f>
        <v>759986.11</v>
      </c>
      <c r="N13" s="134">
        <f aca="true" t="shared" si="5" ref="N13:S13">N15+N17+N20+N22+N24+N26+N28+N30+N32+N37+N40</f>
        <v>705394</v>
      </c>
      <c r="O13" s="134">
        <f t="shared" si="5"/>
        <v>0</v>
      </c>
      <c r="P13" s="134">
        <f t="shared" si="5"/>
        <v>705394</v>
      </c>
      <c r="Q13" s="134">
        <f t="shared" si="5"/>
        <v>0</v>
      </c>
      <c r="R13" s="134">
        <f t="shared" si="5"/>
        <v>705394</v>
      </c>
      <c r="S13" s="134">
        <f t="shared" si="5"/>
        <v>0</v>
      </c>
      <c r="T13" s="134">
        <f>T15+T17+T21+T22+T24+T26+T31+T34+T35+T36+T51+T53+T55</f>
        <v>731533.4</v>
      </c>
      <c r="U13" s="134">
        <f t="shared" si="4"/>
        <v>28452.709999999963</v>
      </c>
    </row>
    <row r="14" spans="1:21" s="33" customFormat="1" ht="37.5" customHeight="1">
      <c r="A14" s="131" t="s">
        <v>218</v>
      </c>
      <c r="B14" s="133" t="s">
        <v>131</v>
      </c>
      <c r="C14" s="133" t="s">
        <v>226</v>
      </c>
      <c r="D14" s="133" t="s">
        <v>227</v>
      </c>
      <c r="E14" s="133" t="s">
        <v>219</v>
      </c>
      <c r="F14" s="133" t="s">
        <v>211</v>
      </c>
      <c r="G14" s="133"/>
      <c r="H14" s="133"/>
      <c r="I14" s="133"/>
      <c r="J14" s="133"/>
      <c r="K14" s="133"/>
      <c r="L14" s="133"/>
      <c r="M14" s="134">
        <f>M15+M17</f>
        <v>540706</v>
      </c>
      <c r="N14" s="134">
        <v>550000</v>
      </c>
      <c r="O14" s="134">
        <v>0</v>
      </c>
      <c r="P14" s="134">
        <v>550000</v>
      </c>
      <c r="Q14" s="134">
        <v>0</v>
      </c>
      <c r="R14" s="134">
        <v>550000</v>
      </c>
      <c r="S14" s="134">
        <v>0</v>
      </c>
      <c r="T14" s="134">
        <f>T15+T17</f>
        <v>540641.02</v>
      </c>
      <c r="U14" s="134">
        <f t="shared" si="4"/>
        <v>64.97999999998137</v>
      </c>
    </row>
    <row r="15" spans="1:21" s="33" customFormat="1" ht="16.5" customHeight="1">
      <c r="A15" s="135" t="s">
        <v>220</v>
      </c>
      <c r="B15" s="133" t="s">
        <v>131</v>
      </c>
      <c r="C15" s="133" t="s">
        <v>226</v>
      </c>
      <c r="D15" s="133" t="s">
        <v>227</v>
      </c>
      <c r="E15" s="133" t="s">
        <v>334</v>
      </c>
      <c r="F15" s="133" t="s">
        <v>221</v>
      </c>
      <c r="G15" s="133"/>
      <c r="H15" s="133"/>
      <c r="I15" s="133"/>
      <c r="J15" s="133"/>
      <c r="K15" s="133"/>
      <c r="L15" s="133"/>
      <c r="M15" s="134">
        <v>413263</v>
      </c>
      <c r="N15" s="134">
        <v>425000</v>
      </c>
      <c r="O15" s="134">
        <v>0</v>
      </c>
      <c r="P15" s="134">
        <v>425000</v>
      </c>
      <c r="Q15" s="134">
        <v>0</v>
      </c>
      <c r="R15" s="134">
        <v>425000</v>
      </c>
      <c r="S15" s="134">
        <v>0</v>
      </c>
      <c r="T15" s="134">
        <v>413224.45</v>
      </c>
      <c r="U15" s="134">
        <f t="shared" si="4"/>
        <v>38.54999999998836</v>
      </c>
    </row>
    <row r="16" spans="1:21" s="33" customFormat="1" ht="0.75" customHeight="1" hidden="1">
      <c r="A16" s="131" t="s">
        <v>222</v>
      </c>
      <c r="B16" s="133" t="s">
        <v>131</v>
      </c>
      <c r="C16" s="133" t="s">
        <v>226</v>
      </c>
      <c r="D16" s="133" t="s">
        <v>227</v>
      </c>
      <c r="E16" s="133" t="s">
        <v>219</v>
      </c>
      <c r="F16" s="133" t="s">
        <v>221</v>
      </c>
      <c r="G16" s="133"/>
      <c r="H16" s="133"/>
      <c r="I16" s="133"/>
      <c r="J16" s="133"/>
      <c r="K16" s="133"/>
      <c r="L16" s="133"/>
      <c r="M16" s="134">
        <v>425000</v>
      </c>
      <c r="N16" s="134">
        <v>425000</v>
      </c>
      <c r="O16" s="134">
        <v>0</v>
      </c>
      <c r="P16" s="134">
        <v>425000</v>
      </c>
      <c r="Q16" s="134">
        <v>0</v>
      </c>
      <c r="R16" s="134">
        <v>425000</v>
      </c>
      <c r="S16" s="134">
        <v>0</v>
      </c>
      <c r="T16" s="134"/>
      <c r="U16" s="134">
        <f t="shared" si="4"/>
        <v>425000</v>
      </c>
    </row>
    <row r="17" spans="1:21" s="33" customFormat="1" ht="21.75" customHeight="1">
      <c r="A17" s="131" t="s">
        <v>223</v>
      </c>
      <c r="B17" s="133" t="s">
        <v>131</v>
      </c>
      <c r="C17" s="133" t="s">
        <v>226</v>
      </c>
      <c r="D17" s="133" t="s">
        <v>227</v>
      </c>
      <c r="E17" s="133" t="s">
        <v>334</v>
      </c>
      <c r="F17" s="133" t="s">
        <v>224</v>
      </c>
      <c r="G17" s="133"/>
      <c r="H17" s="133"/>
      <c r="I17" s="133"/>
      <c r="J17" s="133"/>
      <c r="K17" s="133"/>
      <c r="L17" s="133"/>
      <c r="M17" s="134">
        <v>127443</v>
      </c>
      <c r="N17" s="134">
        <v>125000</v>
      </c>
      <c r="O17" s="134">
        <v>0</v>
      </c>
      <c r="P17" s="134">
        <v>125000</v>
      </c>
      <c r="Q17" s="134">
        <v>0</v>
      </c>
      <c r="R17" s="134">
        <v>125000</v>
      </c>
      <c r="S17" s="134">
        <v>0</v>
      </c>
      <c r="T17" s="134">
        <v>127416.57</v>
      </c>
      <c r="U17" s="134">
        <f t="shared" si="4"/>
        <v>26.429999999993015</v>
      </c>
    </row>
    <row r="18" spans="1:21" s="33" customFormat="1" ht="12.75" customHeight="1" hidden="1">
      <c r="A18" s="131" t="s">
        <v>222</v>
      </c>
      <c r="B18" s="133" t="s">
        <v>131</v>
      </c>
      <c r="C18" s="133" t="s">
        <v>226</v>
      </c>
      <c r="D18" s="133" t="s">
        <v>227</v>
      </c>
      <c r="E18" s="133" t="s">
        <v>219</v>
      </c>
      <c r="F18" s="133" t="s">
        <v>224</v>
      </c>
      <c r="G18" s="133"/>
      <c r="H18" s="133"/>
      <c r="I18" s="133"/>
      <c r="J18" s="133"/>
      <c r="K18" s="133"/>
      <c r="L18" s="133"/>
      <c r="M18" s="134">
        <v>125000</v>
      </c>
      <c r="N18" s="134">
        <v>125000</v>
      </c>
      <c r="O18" s="134">
        <v>0</v>
      </c>
      <c r="P18" s="134">
        <v>125000</v>
      </c>
      <c r="Q18" s="134">
        <v>0</v>
      </c>
      <c r="R18" s="134">
        <v>125000</v>
      </c>
      <c r="S18" s="134">
        <v>0</v>
      </c>
      <c r="T18" s="134"/>
      <c r="U18" s="134">
        <f t="shared" si="4"/>
        <v>125000</v>
      </c>
    </row>
    <row r="19" spans="1:21" s="33" customFormat="1" ht="0.75" customHeight="1" hidden="1">
      <c r="A19" s="131" t="s">
        <v>228</v>
      </c>
      <c r="B19" s="133" t="s">
        <v>131</v>
      </c>
      <c r="C19" s="133" t="s">
        <v>226</v>
      </c>
      <c r="D19" s="133" t="s">
        <v>227</v>
      </c>
      <c r="E19" s="133" t="s">
        <v>229</v>
      </c>
      <c r="F19" s="133" t="s">
        <v>211</v>
      </c>
      <c r="G19" s="133"/>
      <c r="H19" s="133"/>
      <c r="I19" s="133"/>
      <c r="J19" s="133"/>
      <c r="K19" s="133"/>
      <c r="L19" s="133"/>
      <c r="M19" s="134">
        <v>149394</v>
      </c>
      <c r="N19" s="134">
        <v>149394</v>
      </c>
      <c r="O19" s="134">
        <v>0</v>
      </c>
      <c r="P19" s="134">
        <v>149394</v>
      </c>
      <c r="Q19" s="134">
        <v>0</v>
      </c>
      <c r="R19" s="134">
        <v>149394</v>
      </c>
      <c r="S19" s="134">
        <v>0</v>
      </c>
      <c r="T19" s="134"/>
      <c r="U19" s="134">
        <f t="shared" si="4"/>
        <v>149394</v>
      </c>
    </row>
    <row r="20" spans="1:21" s="33" customFormat="1" ht="1.5" customHeight="1" hidden="1">
      <c r="A20" s="131" t="s">
        <v>230</v>
      </c>
      <c r="B20" s="133" t="s">
        <v>131</v>
      </c>
      <c r="C20" s="133" t="s">
        <v>226</v>
      </c>
      <c r="D20" s="133" t="s">
        <v>227</v>
      </c>
      <c r="E20" s="133" t="s">
        <v>229</v>
      </c>
      <c r="F20" s="133" t="s">
        <v>231</v>
      </c>
      <c r="G20" s="133"/>
      <c r="H20" s="133"/>
      <c r="I20" s="133"/>
      <c r="J20" s="133"/>
      <c r="K20" s="133"/>
      <c r="L20" s="133"/>
      <c r="M20" s="134">
        <v>20000</v>
      </c>
      <c r="N20" s="134">
        <v>20000</v>
      </c>
      <c r="O20" s="134">
        <v>0</v>
      </c>
      <c r="P20" s="134">
        <v>20000</v>
      </c>
      <c r="Q20" s="134">
        <v>0</v>
      </c>
      <c r="R20" s="134">
        <v>20000</v>
      </c>
      <c r="S20" s="134">
        <v>0</v>
      </c>
      <c r="T20" s="134">
        <v>1476.59</v>
      </c>
      <c r="U20" s="134">
        <f t="shared" si="4"/>
        <v>18523.41</v>
      </c>
    </row>
    <row r="21" spans="1:21" s="33" customFormat="1" ht="13.5" customHeight="1">
      <c r="A21" s="136" t="s">
        <v>78</v>
      </c>
      <c r="B21" s="133" t="s">
        <v>131</v>
      </c>
      <c r="C21" s="133" t="s">
        <v>226</v>
      </c>
      <c r="D21" s="133" t="s">
        <v>227</v>
      </c>
      <c r="E21" s="133" t="s">
        <v>335</v>
      </c>
      <c r="F21" s="133" t="s">
        <v>231</v>
      </c>
      <c r="G21" s="133"/>
      <c r="H21" s="133"/>
      <c r="I21" s="133"/>
      <c r="J21" s="133"/>
      <c r="K21" s="133"/>
      <c r="L21" s="133"/>
      <c r="M21" s="134">
        <v>21000</v>
      </c>
      <c r="N21" s="134">
        <v>20000</v>
      </c>
      <c r="O21" s="134">
        <v>0</v>
      </c>
      <c r="P21" s="134">
        <v>20000</v>
      </c>
      <c r="Q21" s="134">
        <v>0</v>
      </c>
      <c r="R21" s="134">
        <v>20000</v>
      </c>
      <c r="S21" s="134">
        <v>0</v>
      </c>
      <c r="T21" s="134">
        <v>15433.23</v>
      </c>
      <c r="U21" s="134">
        <f t="shared" si="4"/>
        <v>5566.77</v>
      </c>
    </row>
    <row r="22" spans="1:21" s="33" customFormat="1" ht="17.25" customHeight="1">
      <c r="A22" s="131" t="s">
        <v>232</v>
      </c>
      <c r="B22" s="133" t="s">
        <v>131</v>
      </c>
      <c r="C22" s="133" t="s">
        <v>226</v>
      </c>
      <c r="D22" s="133" t="s">
        <v>227</v>
      </c>
      <c r="E22" s="133" t="s">
        <v>335</v>
      </c>
      <c r="F22" s="133" t="s">
        <v>233</v>
      </c>
      <c r="G22" s="133"/>
      <c r="H22" s="133"/>
      <c r="I22" s="133"/>
      <c r="J22" s="133"/>
      <c r="K22" s="133"/>
      <c r="L22" s="133"/>
      <c r="M22" s="134">
        <v>93169.11</v>
      </c>
      <c r="N22" s="134">
        <v>20000</v>
      </c>
      <c r="O22" s="134">
        <v>0</v>
      </c>
      <c r="P22" s="134">
        <v>20000</v>
      </c>
      <c r="Q22" s="134">
        <v>0</v>
      </c>
      <c r="R22" s="134">
        <v>20000</v>
      </c>
      <c r="S22" s="134">
        <v>0</v>
      </c>
      <c r="T22" s="134">
        <v>67809.57</v>
      </c>
      <c r="U22" s="134">
        <f t="shared" si="4"/>
        <v>25359.539999999994</v>
      </c>
    </row>
    <row r="23" spans="1:21" s="33" customFormat="1" ht="12.75" customHeight="1" hidden="1">
      <c r="A23" s="131" t="s">
        <v>222</v>
      </c>
      <c r="B23" s="133" t="s">
        <v>131</v>
      </c>
      <c r="C23" s="133" t="s">
        <v>226</v>
      </c>
      <c r="D23" s="133" t="s">
        <v>227</v>
      </c>
      <c r="E23" s="133" t="s">
        <v>229</v>
      </c>
      <c r="F23" s="133" t="s">
        <v>233</v>
      </c>
      <c r="G23" s="133"/>
      <c r="H23" s="133"/>
      <c r="I23" s="133"/>
      <c r="J23" s="133"/>
      <c r="K23" s="133"/>
      <c r="L23" s="133"/>
      <c r="M23" s="134">
        <v>20000</v>
      </c>
      <c r="N23" s="134">
        <v>20000</v>
      </c>
      <c r="O23" s="134">
        <v>0</v>
      </c>
      <c r="P23" s="134">
        <v>20000</v>
      </c>
      <c r="Q23" s="134">
        <v>0</v>
      </c>
      <c r="R23" s="134">
        <v>20000</v>
      </c>
      <c r="S23" s="134">
        <v>0</v>
      </c>
      <c r="T23" s="134"/>
      <c r="U23" s="134">
        <f t="shared" si="4"/>
        <v>20000</v>
      </c>
    </row>
    <row r="24" spans="1:21" s="33" customFormat="1" ht="26.25" customHeight="1">
      <c r="A24" s="131" t="s">
        <v>234</v>
      </c>
      <c r="B24" s="133" t="s">
        <v>131</v>
      </c>
      <c r="C24" s="133" t="s">
        <v>226</v>
      </c>
      <c r="D24" s="133" t="s">
        <v>227</v>
      </c>
      <c r="E24" s="133" t="s">
        <v>335</v>
      </c>
      <c r="F24" s="133" t="s">
        <v>235</v>
      </c>
      <c r="G24" s="133"/>
      <c r="H24" s="133"/>
      <c r="I24" s="133"/>
      <c r="J24" s="133"/>
      <c r="K24" s="133"/>
      <c r="L24" s="133"/>
      <c r="M24" s="134">
        <v>10000</v>
      </c>
      <c r="N24" s="134">
        <v>30000</v>
      </c>
      <c r="O24" s="134">
        <v>0</v>
      </c>
      <c r="P24" s="134">
        <v>30000</v>
      </c>
      <c r="Q24" s="134">
        <v>0</v>
      </c>
      <c r="R24" s="134">
        <v>30000</v>
      </c>
      <c r="S24" s="134">
        <v>0</v>
      </c>
      <c r="T24" s="134">
        <v>1150</v>
      </c>
      <c r="U24" s="134">
        <f t="shared" si="4"/>
        <v>8850</v>
      </c>
    </row>
    <row r="25" spans="1:21" s="33" customFormat="1" ht="30" customHeight="1" hidden="1">
      <c r="A25" s="131" t="s">
        <v>222</v>
      </c>
      <c r="B25" s="133" t="s">
        <v>131</v>
      </c>
      <c r="C25" s="133" t="s">
        <v>226</v>
      </c>
      <c r="D25" s="133" t="s">
        <v>227</v>
      </c>
      <c r="E25" s="133" t="s">
        <v>335</v>
      </c>
      <c r="F25" s="133" t="s">
        <v>235</v>
      </c>
      <c r="G25" s="133"/>
      <c r="H25" s="133"/>
      <c r="I25" s="133"/>
      <c r="J25" s="133"/>
      <c r="K25" s="133"/>
      <c r="L25" s="133"/>
      <c r="M25" s="134">
        <v>30000</v>
      </c>
      <c r="N25" s="134">
        <v>30000</v>
      </c>
      <c r="O25" s="134">
        <v>0</v>
      </c>
      <c r="P25" s="134">
        <v>30000</v>
      </c>
      <c r="Q25" s="134">
        <v>0</v>
      </c>
      <c r="R25" s="134">
        <v>30000</v>
      </c>
      <c r="S25" s="134">
        <v>0</v>
      </c>
      <c r="T25" s="134"/>
      <c r="U25" s="134">
        <f t="shared" si="4"/>
        <v>30000</v>
      </c>
    </row>
    <row r="26" spans="1:21" s="33" customFormat="1" ht="24">
      <c r="A26" s="131" t="s">
        <v>236</v>
      </c>
      <c r="B26" s="133" t="s">
        <v>131</v>
      </c>
      <c r="C26" s="133" t="s">
        <v>226</v>
      </c>
      <c r="D26" s="133" t="s">
        <v>227</v>
      </c>
      <c r="E26" s="133" t="s">
        <v>335</v>
      </c>
      <c r="F26" s="133" t="s">
        <v>237</v>
      </c>
      <c r="G26" s="133"/>
      <c r="H26" s="133"/>
      <c r="I26" s="133"/>
      <c r="J26" s="133"/>
      <c r="K26" s="133"/>
      <c r="L26" s="133"/>
      <c r="M26" s="134">
        <v>55800</v>
      </c>
      <c r="N26" s="134">
        <v>15394</v>
      </c>
      <c r="O26" s="134">
        <v>0</v>
      </c>
      <c r="P26" s="134">
        <v>15394</v>
      </c>
      <c r="Q26" s="134">
        <v>0</v>
      </c>
      <c r="R26" s="134">
        <v>15394</v>
      </c>
      <c r="S26" s="134">
        <v>0</v>
      </c>
      <c r="T26" s="134">
        <v>53600</v>
      </c>
      <c r="U26" s="134">
        <f t="shared" si="4"/>
        <v>2200</v>
      </c>
    </row>
    <row r="27" spans="1:21" s="33" customFormat="1" ht="25.5" customHeight="1" hidden="1">
      <c r="A27" s="131" t="s">
        <v>222</v>
      </c>
      <c r="B27" s="133" t="s">
        <v>131</v>
      </c>
      <c r="C27" s="133" t="s">
        <v>226</v>
      </c>
      <c r="D27" s="133" t="s">
        <v>227</v>
      </c>
      <c r="E27" s="133" t="s">
        <v>335</v>
      </c>
      <c r="F27" s="133" t="s">
        <v>237</v>
      </c>
      <c r="G27" s="133"/>
      <c r="H27" s="133"/>
      <c r="I27" s="133"/>
      <c r="J27" s="133"/>
      <c r="K27" s="133"/>
      <c r="L27" s="133"/>
      <c r="M27" s="134">
        <v>15394</v>
      </c>
      <c r="N27" s="134">
        <v>15394</v>
      </c>
      <c r="O27" s="134">
        <v>0</v>
      </c>
      <c r="P27" s="134">
        <v>15394</v>
      </c>
      <c r="Q27" s="134">
        <v>0</v>
      </c>
      <c r="R27" s="134">
        <v>15394</v>
      </c>
      <c r="S27" s="134">
        <v>0</v>
      </c>
      <c r="T27" s="134">
        <v>0</v>
      </c>
      <c r="U27" s="134">
        <f t="shared" si="4"/>
        <v>15394</v>
      </c>
    </row>
    <row r="28" spans="1:21" s="33" customFormat="1" ht="10.5" customHeight="1" hidden="1">
      <c r="A28" s="131" t="s">
        <v>238</v>
      </c>
      <c r="B28" s="133" t="s">
        <v>131</v>
      </c>
      <c r="C28" s="133" t="s">
        <v>226</v>
      </c>
      <c r="D28" s="133" t="s">
        <v>227</v>
      </c>
      <c r="E28" s="133" t="s">
        <v>335</v>
      </c>
      <c r="F28" s="133" t="s">
        <v>239</v>
      </c>
      <c r="G28" s="133"/>
      <c r="H28" s="133"/>
      <c r="I28" s="133"/>
      <c r="J28" s="133"/>
      <c r="K28" s="133"/>
      <c r="L28" s="133"/>
      <c r="M28" s="134">
        <v>4000</v>
      </c>
      <c r="N28" s="134">
        <v>4000</v>
      </c>
      <c r="O28" s="134">
        <v>0</v>
      </c>
      <c r="P28" s="134">
        <v>4000</v>
      </c>
      <c r="Q28" s="134">
        <v>0</v>
      </c>
      <c r="R28" s="134">
        <v>4000</v>
      </c>
      <c r="S28" s="134">
        <v>0</v>
      </c>
      <c r="T28" s="134">
        <v>0</v>
      </c>
      <c r="U28" s="134">
        <f t="shared" si="4"/>
        <v>4000</v>
      </c>
    </row>
    <row r="29" spans="1:21" s="33" customFormat="1" ht="1.5" customHeight="1" hidden="1">
      <c r="A29" s="131" t="s">
        <v>222</v>
      </c>
      <c r="B29" s="133" t="s">
        <v>131</v>
      </c>
      <c r="C29" s="133" t="s">
        <v>226</v>
      </c>
      <c r="D29" s="133" t="s">
        <v>227</v>
      </c>
      <c r="E29" s="133" t="s">
        <v>335</v>
      </c>
      <c r="F29" s="133" t="s">
        <v>239</v>
      </c>
      <c r="G29" s="133"/>
      <c r="H29" s="133"/>
      <c r="I29" s="133"/>
      <c r="J29" s="133"/>
      <c r="K29" s="133"/>
      <c r="L29" s="133"/>
      <c r="M29" s="134">
        <v>4000</v>
      </c>
      <c r="N29" s="134">
        <v>4000</v>
      </c>
      <c r="O29" s="134">
        <v>0</v>
      </c>
      <c r="P29" s="134">
        <v>4000</v>
      </c>
      <c r="Q29" s="134">
        <v>0</v>
      </c>
      <c r="R29" s="134">
        <v>4000</v>
      </c>
      <c r="S29" s="134">
        <v>0</v>
      </c>
      <c r="T29" s="134">
        <v>0</v>
      </c>
      <c r="U29" s="134">
        <f t="shared" si="4"/>
        <v>4000</v>
      </c>
    </row>
    <row r="30" spans="1:21" s="33" customFormat="1" ht="0.75" customHeight="1" hidden="1">
      <c r="A30" s="131" t="s">
        <v>240</v>
      </c>
      <c r="B30" s="133" t="s">
        <v>131</v>
      </c>
      <c r="C30" s="133" t="s">
        <v>226</v>
      </c>
      <c r="D30" s="133" t="s">
        <v>227</v>
      </c>
      <c r="E30" s="133" t="s">
        <v>335</v>
      </c>
      <c r="F30" s="133" t="s">
        <v>241</v>
      </c>
      <c r="G30" s="133"/>
      <c r="H30" s="133"/>
      <c r="I30" s="133"/>
      <c r="J30" s="133"/>
      <c r="K30" s="133"/>
      <c r="L30" s="133"/>
      <c r="M30" s="134">
        <v>10000</v>
      </c>
      <c r="N30" s="134">
        <v>10000</v>
      </c>
      <c r="O30" s="134">
        <v>0</v>
      </c>
      <c r="P30" s="134">
        <v>10000</v>
      </c>
      <c r="Q30" s="134">
        <v>0</v>
      </c>
      <c r="R30" s="134">
        <v>10000</v>
      </c>
      <c r="S30" s="134">
        <v>0</v>
      </c>
      <c r="T30" s="134">
        <v>0</v>
      </c>
      <c r="U30" s="134">
        <f t="shared" si="4"/>
        <v>10000</v>
      </c>
    </row>
    <row r="31" spans="1:21" s="33" customFormat="1" ht="15.75" customHeight="1">
      <c r="A31" s="136" t="s">
        <v>91</v>
      </c>
      <c r="B31" s="133" t="s">
        <v>131</v>
      </c>
      <c r="C31" s="133" t="s">
        <v>226</v>
      </c>
      <c r="D31" s="133" t="s">
        <v>227</v>
      </c>
      <c r="E31" s="133" t="s">
        <v>335</v>
      </c>
      <c r="F31" s="133" t="s">
        <v>239</v>
      </c>
      <c r="G31" s="133"/>
      <c r="H31" s="133"/>
      <c r="I31" s="133"/>
      <c r="J31" s="133"/>
      <c r="K31" s="133"/>
      <c r="L31" s="133"/>
      <c r="M31" s="134">
        <v>100</v>
      </c>
      <c r="N31" s="134">
        <v>10000</v>
      </c>
      <c r="O31" s="134">
        <v>0</v>
      </c>
      <c r="P31" s="134">
        <v>10000</v>
      </c>
      <c r="Q31" s="134">
        <v>0</v>
      </c>
      <c r="R31" s="134">
        <v>10000</v>
      </c>
      <c r="S31" s="134">
        <v>0</v>
      </c>
      <c r="T31" s="134">
        <v>78.19</v>
      </c>
      <c r="U31" s="134">
        <f t="shared" si="4"/>
        <v>21.810000000000002</v>
      </c>
    </row>
    <row r="32" spans="1:21" s="33" customFormat="1" ht="21" customHeight="1" hidden="1">
      <c r="A32" s="131" t="s">
        <v>242</v>
      </c>
      <c r="B32" s="133" t="s">
        <v>131</v>
      </c>
      <c r="C32" s="133" t="s">
        <v>226</v>
      </c>
      <c r="D32" s="133" t="s">
        <v>227</v>
      </c>
      <c r="E32" s="133" t="s">
        <v>335</v>
      </c>
      <c r="F32" s="133" t="s">
        <v>243</v>
      </c>
      <c r="G32" s="133"/>
      <c r="H32" s="133"/>
      <c r="I32" s="133"/>
      <c r="J32" s="133"/>
      <c r="K32" s="133"/>
      <c r="L32" s="133"/>
      <c r="M32" s="134">
        <v>50000</v>
      </c>
      <c r="N32" s="134">
        <v>50000</v>
      </c>
      <c r="O32" s="134">
        <v>0</v>
      </c>
      <c r="P32" s="134">
        <v>50000</v>
      </c>
      <c r="Q32" s="134">
        <v>0</v>
      </c>
      <c r="R32" s="134">
        <v>50000</v>
      </c>
      <c r="S32" s="134">
        <v>0</v>
      </c>
      <c r="T32" s="134">
        <v>0</v>
      </c>
      <c r="U32" s="134">
        <f t="shared" si="4"/>
        <v>50000</v>
      </c>
    </row>
    <row r="33" spans="1:21" s="33" customFormat="1" ht="21" customHeight="1" hidden="1">
      <c r="A33" s="131" t="s">
        <v>222</v>
      </c>
      <c r="B33" s="133" t="s">
        <v>131</v>
      </c>
      <c r="C33" s="133" t="s">
        <v>226</v>
      </c>
      <c r="D33" s="133" t="s">
        <v>227</v>
      </c>
      <c r="E33" s="133" t="s">
        <v>335</v>
      </c>
      <c r="F33" s="133" t="s">
        <v>243</v>
      </c>
      <c r="G33" s="133"/>
      <c r="H33" s="133"/>
      <c r="I33" s="133"/>
      <c r="J33" s="133"/>
      <c r="K33" s="133"/>
      <c r="L33" s="133"/>
      <c r="M33" s="134">
        <v>50000</v>
      </c>
      <c r="N33" s="134">
        <v>50000</v>
      </c>
      <c r="O33" s="134">
        <v>0</v>
      </c>
      <c r="P33" s="134">
        <v>50000</v>
      </c>
      <c r="Q33" s="134">
        <v>0</v>
      </c>
      <c r="R33" s="134">
        <v>50000</v>
      </c>
      <c r="S33" s="134">
        <v>0</v>
      </c>
      <c r="T33" s="134">
        <v>0</v>
      </c>
      <c r="U33" s="134">
        <f t="shared" si="4"/>
        <v>50000</v>
      </c>
    </row>
    <row r="34" spans="1:21" s="33" customFormat="1" ht="24" customHeight="1">
      <c r="A34" s="131" t="s">
        <v>240</v>
      </c>
      <c r="B34" s="133" t="s">
        <v>131</v>
      </c>
      <c r="C34" s="133" t="s">
        <v>226</v>
      </c>
      <c r="D34" s="133" t="s">
        <v>227</v>
      </c>
      <c r="E34" s="133" t="s">
        <v>335</v>
      </c>
      <c r="F34" s="133" t="s">
        <v>241</v>
      </c>
      <c r="G34" s="133" t="s">
        <v>241</v>
      </c>
      <c r="H34" s="133"/>
      <c r="I34" s="133"/>
      <c r="J34" s="133"/>
      <c r="K34" s="133"/>
      <c r="L34" s="133"/>
      <c r="M34" s="171">
        <v>5700</v>
      </c>
      <c r="N34" s="134">
        <v>10000</v>
      </c>
      <c r="O34" s="134"/>
      <c r="P34" s="134"/>
      <c r="Q34" s="134"/>
      <c r="R34" s="134"/>
      <c r="S34" s="134"/>
      <c r="T34" s="134">
        <v>5700</v>
      </c>
      <c r="U34" s="134">
        <f t="shared" si="4"/>
        <v>0</v>
      </c>
    </row>
    <row r="35" spans="1:21" s="33" customFormat="1" ht="34.5" customHeight="1">
      <c r="A35" s="131" t="s">
        <v>242</v>
      </c>
      <c r="B35" s="133" t="s">
        <v>131</v>
      </c>
      <c r="C35" s="133" t="s">
        <v>226</v>
      </c>
      <c r="D35" s="133" t="s">
        <v>227</v>
      </c>
      <c r="E35" s="133" t="s">
        <v>335</v>
      </c>
      <c r="F35" s="133" t="s">
        <v>243</v>
      </c>
      <c r="G35" s="133"/>
      <c r="H35" s="133"/>
      <c r="I35" s="133"/>
      <c r="J35" s="133"/>
      <c r="K35" s="133"/>
      <c r="L35" s="133"/>
      <c r="M35" s="171">
        <v>26584</v>
      </c>
      <c r="N35" s="134"/>
      <c r="O35" s="134"/>
      <c r="P35" s="134"/>
      <c r="Q35" s="134"/>
      <c r="R35" s="134"/>
      <c r="S35" s="134"/>
      <c r="T35" s="134">
        <v>26043.35</v>
      </c>
      <c r="U35" s="134">
        <f t="shared" si="4"/>
        <v>540.6500000000015</v>
      </c>
    </row>
    <row r="36" spans="1:21" s="33" customFormat="1" ht="34.5" customHeight="1">
      <c r="A36" s="131" t="s">
        <v>244</v>
      </c>
      <c r="B36" s="133" t="s">
        <v>131</v>
      </c>
      <c r="C36" s="133" t="s">
        <v>226</v>
      </c>
      <c r="D36" s="133" t="s">
        <v>227</v>
      </c>
      <c r="E36" s="133" t="s">
        <v>245</v>
      </c>
      <c r="F36" s="133" t="s">
        <v>211</v>
      </c>
      <c r="G36" s="133"/>
      <c r="H36" s="133"/>
      <c r="I36" s="133"/>
      <c r="J36" s="133"/>
      <c r="K36" s="133"/>
      <c r="L36" s="133"/>
      <c r="M36" s="134">
        <f>M37</f>
        <v>3827</v>
      </c>
      <c r="N36" s="134">
        <v>5000</v>
      </c>
      <c r="O36" s="134">
        <v>0</v>
      </c>
      <c r="P36" s="134">
        <v>5000</v>
      </c>
      <c r="Q36" s="134">
        <v>0</v>
      </c>
      <c r="R36" s="134">
        <v>5000</v>
      </c>
      <c r="S36" s="134">
        <v>0</v>
      </c>
      <c r="T36" s="134">
        <f>T37</f>
        <v>671</v>
      </c>
      <c r="U36" s="134">
        <f t="shared" si="4"/>
        <v>3156</v>
      </c>
    </row>
    <row r="37" spans="1:21" s="33" customFormat="1" ht="12" customHeight="1">
      <c r="A37" s="131" t="s">
        <v>238</v>
      </c>
      <c r="B37" s="133" t="s">
        <v>131</v>
      </c>
      <c r="C37" s="133" t="s">
        <v>226</v>
      </c>
      <c r="D37" s="133" t="s">
        <v>227</v>
      </c>
      <c r="E37" s="133" t="s">
        <v>245</v>
      </c>
      <c r="F37" s="133" t="s">
        <v>239</v>
      </c>
      <c r="G37" s="133"/>
      <c r="H37" s="133"/>
      <c r="I37" s="133"/>
      <c r="J37" s="133"/>
      <c r="K37" s="133"/>
      <c r="L37" s="133"/>
      <c r="M37" s="134">
        <v>3827</v>
      </c>
      <c r="N37" s="134">
        <v>5000</v>
      </c>
      <c r="O37" s="134">
        <v>0</v>
      </c>
      <c r="P37" s="134">
        <v>5000</v>
      </c>
      <c r="Q37" s="134">
        <v>0</v>
      </c>
      <c r="R37" s="134">
        <v>5000</v>
      </c>
      <c r="S37" s="134">
        <v>0</v>
      </c>
      <c r="T37" s="134">
        <v>671</v>
      </c>
      <c r="U37" s="134">
        <f t="shared" si="4"/>
        <v>3156</v>
      </c>
    </row>
    <row r="38" spans="1:21" s="33" customFormat="1" ht="12.75" customHeight="1" hidden="1">
      <c r="A38" s="131" t="s">
        <v>222</v>
      </c>
      <c r="B38" s="133" t="s">
        <v>131</v>
      </c>
      <c r="C38" s="133" t="s">
        <v>226</v>
      </c>
      <c r="D38" s="133" t="s">
        <v>227</v>
      </c>
      <c r="E38" s="133" t="s">
        <v>245</v>
      </c>
      <c r="F38" s="133" t="s">
        <v>239</v>
      </c>
      <c r="G38" s="133"/>
      <c r="H38" s="133"/>
      <c r="I38" s="133"/>
      <c r="J38" s="133"/>
      <c r="K38" s="133"/>
      <c r="L38" s="133"/>
      <c r="M38" s="134">
        <v>5000</v>
      </c>
      <c r="N38" s="134">
        <v>5000</v>
      </c>
      <c r="O38" s="134">
        <v>0</v>
      </c>
      <c r="P38" s="134">
        <v>5000</v>
      </c>
      <c r="Q38" s="134">
        <v>0</v>
      </c>
      <c r="R38" s="134">
        <v>5000</v>
      </c>
      <c r="S38" s="134">
        <v>0</v>
      </c>
      <c r="T38" s="134">
        <v>0</v>
      </c>
      <c r="U38" s="134">
        <f t="shared" si="4"/>
        <v>5000</v>
      </c>
    </row>
    <row r="39" spans="1:21" s="33" customFormat="1" ht="12.75" customHeight="1" hidden="1">
      <c r="A39" s="131" t="s">
        <v>246</v>
      </c>
      <c r="B39" s="133" t="s">
        <v>131</v>
      </c>
      <c r="C39" s="133" t="s">
        <v>226</v>
      </c>
      <c r="D39" s="133" t="s">
        <v>227</v>
      </c>
      <c r="E39" s="133" t="s">
        <v>247</v>
      </c>
      <c r="F39" s="133" t="s">
        <v>211</v>
      </c>
      <c r="G39" s="133"/>
      <c r="H39" s="133"/>
      <c r="I39" s="133"/>
      <c r="J39" s="133"/>
      <c r="K39" s="133"/>
      <c r="L39" s="133"/>
      <c r="M39" s="134">
        <v>1000</v>
      </c>
      <c r="N39" s="134">
        <v>1000</v>
      </c>
      <c r="O39" s="134">
        <v>0</v>
      </c>
      <c r="P39" s="134">
        <v>1000</v>
      </c>
      <c r="Q39" s="134">
        <v>0</v>
      </c>
      <c r="R39" s="134">
        <v>1000</v>
      </c>
      <c r="S39" s="134">
        <v>0</v>
      </c>
      <c r="T39" s="134">
        <v>0</v>
      </c>
      <c r="U39" s="134">
        <f t="shared" si="4"/>
        <v>1000</v>
      </c>
    </row>
    <row r="40" spans="1:21" s="33" customFormat="1" ht="12.75" customHeight="1" hidden="1">
      <c r="A40" s="131" t="s">
        <v>238</v>
      </c>
      <c r="B40" s="133" t="s">
        <v>131</v>
      </c>
      <c r="C40" s="133" t="s">
        <v>226</v>
      </c>
      <c r="D40" s="133" t="s">
        <v>227</v>
      </c>
      <c r="E40" s="133" t="s">
        <v>247</v>
      </c>
      <c r="F40" s="133" t="s">
        <v>239</v>
      </c>
      <c r="G40" s="133"/>
      <c r="H40" s="133"/>
      <c r="I40" s="133"/>
      <c r="J40" s="133"/>
      <c r="K40" s="133"/>
      <c r="L40" s="133"/>
      <c r="M40" s="134">
        <v>1000</v>
      </c>
      <c r="N40" s="134">
        <v>1000</v>
      </c>
      <c r="O40" s="134">
        <v>0</v>
      </c>
      <c r="P40" s="134">
        <v>1000</v>
      </c>
      <c r="Q40" s="134">
        <v>0</v>
      </c>
      <c r="R40" s="134">
        <v>1000</v>
      </c>
      <c r="S40" s="134">
        <v>0</v>
      </c>
      <c r="T40" s="134">
        <v>0</v>
      </c>
      <c r="U40" s="134">
        <f t="shared" si="4"/>
        <v>1000</v>
      </c>
    </row>
    <row r="41" spans="1:21" s="33" customFormat="1" ht="27" customHeight="1" hidden="1">
      <c r="A41" s="131" t="s">
        <v>222</v>
      </c>
      <c r="B41" s="133" t="s">
        <v>131</v>
      </c>
      <c r="C41" s="133" t="s">
        <v>226</v>
      </c>
      <c r="D41" s="133" t="s">
        <v>227</v>
      </c>
      <c r="E41" s="133" t="s">
        <v>247</v>
      </c>
      <c r="F41" s="133" t="s">
        <v>239</v>
      </c>
      <c r="G41" s="133"/>
      <c r="H41" s="133"/>
      <c r="I41" s="133"/>
      <c r="J41" s="133"/>
      <c r="K41" s="133"/>
      <c r="L41" s="133"/>
      <c r="M41" s="134">
        <v>1000</v>
      </c>
      <c r="N41" s="134">
        <v>1000</v>
      </c>
      <c r="O41" s="134">
        <v>0</v>
      </c>
      <c r="P41" s="134">
        <v>1000</v>
      </c>
      <c r="Q41" s="134">
        <v>0</v>
      </c>
      <c r="R41" s="134">
        <v>1000</v>
      </c>
      <c r="S41" s="134">
        <v>0</v>
      </c>
      <c r="T41" s="134">
        <v>0</v>
      </c>
      <c r="U41" s="134">
        <f t="shared" si="4"/>
        <v>1000</v>
      </c>
    </row>
    <row r="42" spans="1:21" s="33" customFormat="1" ht="24" customHeight="1" hidden="1">
      <c r="A42" s="131" t="s">
        <v>248</v>
      </c>
      <c r="B42" s="133" t="s">
        <v>131</v>
      </c>
      <c r="C42" s="133" t="s">
        <v>249</v>
      </c>
      <c r="D42" s="133" t="s">
        <v>210</v>
      </c>
      <c r="E42" s="133" t="s">
        <v>211</v>
      </c>
      <c r="F42" s="133" t="s">
        <v>211</v>
      </c>
      <c r="G42" s="133"/>
      <c r="H42" s="133"/>
      <c r="I42" s="133"/>
      <c r="J42" s="133"/>
      <c r="K42" s="133"/>
      <c r="L42" s="133"/>
      <c r="M42" s="134">
        <v>20000</v>
      </c>
      <c r="N42" s="134">
        <v>20000</v>
      </c>
      <c r="O42" s="134">
        <v>0</v>
      </c>
      <c r="P42" s="134">
        <v>20000</v>
      </c>
      <c r="Q42" s="134">
        <v>0</v>
      </c>
      <c r="R42" s="134">
        <v>20000</v>
      </c>
      <c r="S42" s="134">
        <v>0</v>
      </c>
      <c r="T42" s="134">
        <v>0</v>
      </c>
      <c r="U42" s="134">
        <f t="shared" si="4"/>
        <v>20000</v>
      </c>
    </row>
    <row r="43" spans="1:21" s="33" customFormat="1" ht="29.25" customHeight="1" hidden="1">
      <c r="A43" s="131" t="s">
        <v>250</v>
      </c>
      <c r="B43" s="133" t="s">
        <v>131</v>
      </c>
      <c r="C43" s="133" t="s">
        <v>249</v>
      </c>
      <c r="D43" s="133" t="s">
        <v>251</v>
      </c>
      <c r="E43" s="133" t="s">
        <v>252</v>
      </c>
      <c r="F43" s="133" t="s">
        <v>211</v>
      </c>
      <c r="G43" s="133"/>
      <c r="H43" s="133"/>
      <c r="I43" s="133"/>
      <c r="J43" s="133"/>
      <c r="K43" s="133"/>
      <c r="L43" s="133"/>
      <c r="M43" s="134">
        <v>20000</v>
      </c>
      <c r="N43" s="134">
        <v>20000</v>
      </c>
      <c r="O43" s="134">
        <v>0</v>
      </c>
      <c r="P43" s="134">
        <v>20000</v>
      </c>
      <c r="Q43" s="134">
        <v>0</v>
      </c>
      <c r="R43" s="134">
        <v>20000</v>
      </c>
      <c r="S43" s="134">
        <v>0</v>
      </c>
      <c r="T43" s="134">
        <v>0</v>
      </c>
      <c r="U43" s="134">
        <f t="shared" si="4"/>
        <v>20000</v>
      </c>
    </row>
    <row r="44" spans="1:21" s="33" customFormat="1" ht="12.75" customHeight="1" hidden="1">
      <c r="A44" s="131" t="s">
        <v>253</v>
      </c>
      <c r="B44" s="133" t="s">
        <v>131</v>
      </c>
      <c r="C44" s="133" t="s">
        <v>249</v>
      </c>
      <c r="D44" s="133" t="s">
        <v>251</v>
      </c>
      <c r="E44" s="133" t="s">
        <v>252</v>
      </c>
      <c r="F44" s="133" t="s">
        <v>254</v>
      </c>
      <c r="G44" s="133"/>
      <c r="H44" s="133"/>
      <c r="I44" s="133"/>
      <c r="J44" s="133"/>
      <c r="K44" s="133"/>
      <c r="L44" s="133"/>
      <c r="M44" s="134">
        <v>20000</v>
      </c>
      <c r="N44" s="134">
        <v>20000</v>
      </c>
      <c r="O44" s="134">
        <v>0</v>
      </c>
      <c r="P44" s="134">
        <v>20000</v>
      </c>
      <c r="Q44" s="134">
        <v>0</v>
      </c>
      <c r="R44" s="134">
        <v>20000</v>
      </c>
      <c r="S44" s="134">
        <v>0</v>
      </c>
      <c r="T44" s="134">
        <v>0</v>
      </c>
      <c r="U44" s="134">
        <f t="shared" si="4"/>
        <v>20000</v>
      </c>
    </row>
    <row r="45" spans="1:21" s="33" customFormat="1" ht="12.75" customHeight="1" hidden="1">
      <c r="A45" s="131" t="s">
        <v>222</v>
      </c>
      <c r="B45" s="133" t="s">
        <v>131</v>
      </c>
      <c r="C45" s="133" t="s">
        <v>249</v>
      </c>
      <c r="D45" s="133" t="s">
        <v>251</v>
      </c>
      <c r="E45" s="133" t="s">
        <v>252</v>
      </c>
      <c r="F45" s="133" t="s">
        <v>254</v>
      </c>
      <c r="G45" s="133"/>
      <c r="H45" s="133"/>
      <c r="I45" s="133"/>
      <c r="J45" s="133"/>
      <c r="K45" s="133"/>
      <c r="L45" s="133"/>
      <c r="M45" s="134">
        <v>20000</v>
      </c>
      <c r="N45" s="134">
        <v>20000</v>
      </c>
      <c r="O45" s="134">
        <v>0</v>
      </c>
      <c r="P45" s="134">
        <v>20000</v>
      </c>
      <c r="Q45" s="134">
        <v>0</v>
      </c>
      <c r="R45" s="134">
        <v>20000</v>
      </c>
      <c r="S45" s="134">
        <v>0</v>
      </c>
      <c r="T45" s="134">
        <v>0</v>
      </c>
      <c r="U45" s="134">
        <f t="shared" si="4"/>
        <v>20000</v>
      </c>
    </row>
    <row r="46" spans="1:21" s="33" customFormat="1" ht="12.75" customHeight="1" hidden="1">
      <c r="A46" s="131" t="s">
        <v>255</v>
      </c>
      <c r="B46" s="133" t="s">
        <v>131</v>
      </c>
      <c r="C46" s="133" t="s">
        <v>256</v>
      </c>
      <c r="D46" s="133" t="s">
        <v>210</v>
      </c>
      <c r="E46" s="133" t="s">
        <v>211</v>
      </c>
      <c r="F46" s="133" t="s">
        <v>211</v>
      </c>
      <c r="G46" s="133"/>
      <c r="H46" s="133"/>
      <c r="I46" s="133"/>
      <c r="J46" s="133"/>
      <c r="K46" s="133"/>
      <c r="L46" s="133"/>
      <c r="M46" s="134">
        <v>1000</v>
      </c>
      <c r="N46" s="134">
        <v>1000</v>
      </c>
      <c r="O46" s="134">
        <v>0</v>
      </c>
      <c r="P46" s="134">
        <v>1000</v>
      </c>
      <c r="Q46" s="134">
        <v>0</v>
      </c>
      <c r="R46" s="134">
        <v>1000</v>
      </c>
      <c r="S46" s="134">
        <v>0</v>
      </c>
      <c r="T46" s="134">
        <v>0</v>
      </c>
      <c r="U46" s="134">
        <f t="shared" si="4"/>
        <v>1000</v>
      </c>
    </row>
    <row r="47" spans="1:21" s="33" customFormat="1" ht="12.75" customHeight="1" hidden="1">
      <c r="A47" s="131" t="s">
        <v>257</v>
      </c>
      <c r="B47" s="133" t="s">
        <v>131</v>
      </c>
      <c r="C47" s="133" t="s">
        <v>256</v>
      </c>
      <c r="D47" s="133" t="s">
        <v>258</v>
      </c>
      <c r="E47" s="133" t="s">
        <v>211</v>
      </c>
      <c r="F47" s="133" t="s">
        <v>211</v>
      </c>
      <c r="G47" s="133"/>
      <c r="H47" s="133"/>
      <c r="I47" s="133"/>
      <c r="J47" s="133"/>
      <c r="K47" s="133"/>
      <c r="L47" s="133"/>
      <c r="M47" s="134">
        <v>1000</v>
      </c>
      <c r="N47" s="134">
        <v>1000</v>
      </c>
      <c r="O47" s="134">
        <v>0</v>
      </c>
      <c r="P47" s="134">
        <v>1000</v>
      </c>
      <c r="Q47" s="134">
        <v>0</v>
      </c>
      <c r="R47" s="134">
        <v>1000</v>
      </c>
      <c r="S47" s="134">
        <v>0</v>
      </c>
      <c r="T47" s="134">
        <v>0</v>
      </c>
      <c r="U47" s="134">
        <f t="shared" si="4"/>
        <v>1000</v>
      </c>
    </row>
    <row r="48" spans="1:21" s="33" customFormat="1" ht="12.75" customHeight="1" hidden="1">
      <c r="A48" s="131" t="s">
        <v>259</v>
      </c>
      <c r="B48" s="133" t="s">
        <v>131</v>
      </c>
      <c r="C48" s="133" t="s">
        <v>256</v>
      </c>
      <c r="D48" s="133" t="s">
        <v>258</v>
      </c>
      <c r="E48" s="133" t="s">
        <v>260</v>
      </c>
      <c r="F48" s="133" t="s">
        <v>211</v>
      </c>
      <c r="G48" s="133"/>
      <c r="H48" s="133"/>
      <c r="I48" s="133"/>
      <c r="J48" s="133"/>
      <c r="K48" s="133"/>
      <c r="L48" s="133"/>
      <c r="M48" s="134">
        <v>1000</v>
      </c>
      <c r="N48" s="134">
        <v>1000</v>
      </c>
      <c r="O48" s="134">
        <v>0</v>
      </c>
      <c r="P48" s="134">
        <v>1000</v>
      </c>
      <c r="Q48" s="134">
        <v>0</v>
      </c>
      <c r="R48" s="134">
        <v>1000</v>
      </c>
      <c r="S48" s="134">
        <v>0</v>
      </c>
      <c r="T48" s="134">
        <v>0</v>
      </c>
      <c r="U48" s="134">
        <f t="shared" si="4"/>
        <v>1000</v>
      </c>
    </row>
    <row r="49" spans="1:21" s="33" customFormat="1" ht="0.75" customHeight="1" hidden="1">
      <c r="A49" s="131" t="s">
        <v>238</v>
      </c>
      <c r="B49" s="133" t="s">
        <v>131</v>
      </c>
      <c r="C49" s="133" t="s">
        <v>256</v>
      </c>
      <c r="D49" s="133" t="s">
        <v>258</v>
      </c>
      <c r="E49" s="133" t="s">
        <v>260</v>
      </c>
      <c r="F49" s="133" t="s">
        <v>239</v>
      </c>
      <c r="G49" s="133"/>
      <c r="H49" s="133"/>
      <c r="I49" s="133"/>
      <c r="J49" s="133"/>
      <c r="K49" s="133"/>
      <c r="L49" s="133"/>
      <c r="M49" s="134">
        <v>1000</v>
      </c>
      <c r="N49" s="134">
        <v>1000</v>
      </c>
      <c r="O49" s="134">
        <v>0</v>
      </c>
      <c r="P49" s="134">
        <v>1000</v>
      </c>
      <c r="Q49" s="134">
        <v>0</v>
      </c>
      <c r="R49" s="134">
        <v>1000</v>
      </c>
      <c r="S49" s="134">
        <v>0</v>
      </c>
      <c r="T49" s="134">
        <v>0</v>
      </c>
      <c r="U49" s="134">
        <f t="shared" si="4"/>
        <v>1000</v>
      </c>
    </row>
    <row r="50" spans="1:21" s="33" customFormat="1" ht="0.75" customHeight="1" hidden="1">
      <c r="A50" s="131" t="s">
        <v>222</v>
      </c>
      <c r="B50" s="133" t="s">
        <v>131</v>
      </c>
      <c r="C50" s="133" t="s">
        <v>256</v>
      </c>
      <c r="D50" s="133" t="s">
        <v>258</v>
      </c>
      <c r="E50" s="133" t="s">
        <v>260</v>
      </c>
      <c r="F50" s="133" t="s">
        <v>239</v>
      </c>
      <c r="G50" s="133"/>
      <c r="H50" s="133"/>
      <c r="I50" s="133"/>
      <c r="J50" s="133"/>
      <c r="K50" s="133"/>
      <c r="L50" s="133"/>
      <c r="M50" s="134">
        <v>1000</v>
      </c>
      <c r="N50" s="134">
        <v>1000</v>
      </c>
      <c r="O50" s="134">
        <v>0</v>
      </c>
      <c r="P50" s="134">
        <v>1000</v>
      </c>
      <c r="Q50" s="134">
        <v>0</v>
      </c>
      <c r="R50" s="134">
        <v>1000</v>
      </c>
      <c r="S50" s="134">
        <v>0</v>
      </c>
      <c r="T50" s="134">
        <v>0</v>
      </c>
      <c r="U50" s="134">
        <f t="shared" si="4"/>
        <v>1000</v>
      </c>
    </row>
    <row r="51" spans="1:21" s="33" customFormat="1" ht="33.75" customHeight="1">
      <c r="A51" s="131" t="s">
        <v>246</v>
      </c>
      <c r="B51" s="133" t="s">
        <v>131</v>
      </c>
      <c r="C51" s="133" t="s">
        <v>226</v>
      </c>
      <c r="D51" s="133" t="s">
        <v>227</v>
      </c>
      <c r="E51" s="133" t="s">
        <v>247</v>
      </c>
      <c r="F51" s="133" t="s">
        <v>211</v>
      </c>
      <c r="G51" s="133"/>
      <c r="H51" s="133"/>
      <c r="I51" s="133"/>
      <c r="J51" s="133"/>
      <c r="K51" s="133"/>
      <c r="L51" s="133"/>
      <c r="M51" s="134">
        <f>M52</f>
        <v>3100</v>
      </c>
      <c r="N51" s="134"/>
      <c r="O51" s="134"/>
      <c r="P51" s="134"/>
      <c r="Q51" s="134"/>
      <c r="R51" s="134"/>
      <c r="S51" s="134"/>
      <c r="T51" s="134">
        <f>T52</f>
        <v>407.04</v>
      </c>
      <c r="U51" s="134">
        <f t="shared" si="4"/>
        <v>2692.96</v>
      </c>
    </row>
    <row r="52" spans="1:21" s="33" customFormat="1" ht="12.75" customHeight="1">
      <c r="A52" s="131" t="s">
        <v>238</v>
      </c>
      <c r="B52" s="133" t="s">
        <v>131</v>
      </c>
      <c r="C52" s="133" t="s">
        <v>226</v>
      </c>
      <c r="D52" s="133" t="s">
        <v>227</v>
      </c>
      <c r="E52" s="133" t="s">
        <v>247</v>
      </c>
      <c r="F52" s="133" t="s">
        <v>239</v>
      </c>
      <c r="G52" s="133"/>
      <c r="H52" s="133"/>
      <c r="I52" s="133"/>
      <c r="J52" s="133"/>
      <c r="K52" s="133"/>
      <c r="L52" s="133"/>
      <c r="M52" s="134">
        <v>3100</v>
      </c>
      <c r="N52" s="134"/>
      <c r="O52" s="134"/>
      <c r="P52" s="134"/>
      <c r="Q52" s="134"/>
      <c r="R52" s="134"/>
      <c r="S52" s="134"/>
      <c r="T52" s="134">
        <v>407.04</v>
      </c>
      <c r="U52" s="134">
        <f t="shared" si="4"/>
        <v>2692.96</v>
      </c>
    </row>
    <row r="53" spans="1:21" s="33" customFormat="1" ht="72" customHeight="1">
      <c r="A53" s="131" t="s">
        <v>248</v>
      </c>
      <c r="B53" s="133" t="s">
        <v>131</v>
      </c>
      <c r="C53" s="133" t="s">
        <v>249</v>
      </c>
      <c r="D53" s="133" t="s">
        <v>210</v>
      </c>
      <c r="E53" s="133" t="s">
        <v>211</v>
      </c>
      <c r="F53" s="133" t="s">
        <v>211</v>
      </c>
      <c r="G53" s="133"/>
      <c r="H53" s="133"/>
      <c r="I53" s="133"/>
      <c r="J53" s="133"/>
      <c r="K53" s="133"/>
      <c r="L53" s="133"/>
      <c r="M53" s="134">
        <f>M54</f>
        <v>20000</v>
      </c>
      <c r="N53" s="134"/>
      <c r="O53" s="134"/>
      <c r="P53" s="134"/>
      <c r="Q53" s="134"/>
      <c r="R53" s="134"/>
      <c r="S53" s="134"/>
      <c r="T53" s="134">
        <f>T54</f>
        <v>20000</v>
      </c>
      <c r="U53" s="134">
        <f t="shared" si="4"/>
        <v>0</v>
      </c>
    </row>
    <row r="54" spans="1:21" s="33" customFormat="1" ht="50.25" customHeight="1">
      <c r="A54" s="131" t="s">
        <v>253</v>
      </c>
      <c r="B54" s="133" t="s">
        <v>131</v>
      </c>
      <c r="C54" s="133" t="s">
        <v>249</v>
      </c>
      <c r="D54" s="133" t="s">
        <v>251</v>
      </c>
      <c r="E54" s="133" t="s">
        <v>252</v>
      </c>
      <c r="F54" s="133" t="s">
        <v>254</v>
      </c>
      <c r="G54" s="133"/>
      <c r="H54" s="133"/>
      <c r="I54" s="133"/>
      <c r="J54" s="133"/>
      <c r="K54" s="133"/>
      <c r="L54" s="133"/>
      <c r="M54" s="134">
        <v>20000</v>
      </c>
      <c r="N54" s="134"/>
      <c r="O54" s="134"/>
      <c r="P54" s="134"/>
      <c r="Q54" s="134"/>
      <c r="R54" s="134"/>
      <c r="S54" s="134"/>
      <c r="T54" s="134">
        <v>20000</v>
      </c>
      <c r="U54" s="134">
        <f t="shared" si="4"/>
        <v>0</v>
      </c>
    </row>
    <row r="55" spans="1:21" s="33" customFormat="1" ht="18" customHeight="1">
      <c r="A55" s="131" t="s">
        <v>255</v>
      </c>
      <c r="B55" s="133" t="s">
        <v>131</v>
      </c>
      <c r="C55" s="133" t="s">
        <v>256</v>
      </c>
      <c r="D55" s="133" t="s">
        <v>210</v>
      </c>
      <c r="E55" s="133" t="s">
        <v>211</v>
      </c>
      <c r="F55" s="133" t="s">
        <v>211</v>
      </c>
      <c r="G55" s="133"/>
      <c r="H55" s="133"/>
      <c r="I55" s="133"/>
      <c r="J55" s="133"/>
      <c r="K55" s="133"/>
      <c r="L55" s="133"/>
      <c r="M55" s="134">
        <f>M56</f>
        <v>0</v>
      </c>
      <c r="N55" s="134"/>
      <c r="O55" s="134"/>
      <c r="P55" s="134"/>
      <c r="Q55" s="134"/>
      <c r="R55" s="134"/>
      <c r="S55" s="134"/>
      <c r="T55" s="134">
        <v>0</v>
      </c>
      <c r="U55" s="134">
        <f t="shared" si="4"/>
        <v>0</v>
      </c>
    </row>
    <row r="56" spans="1:21" s="33" customFormat="1" ht="45" customHeight="1">
      <c r="A56" s="131" t="s">
        <v>257</v>
      </c>
      <c r="B56" s="133" t="s">
        <v>131</v>
      </c>
      <c r="C56" s="133" t="s">
        <v>256</v>
      </c>
      <c r="D56" s="133" t="s">
        <v>258</v>
      </c>
      <c r="E56" s="133" t="s">
        <v>211</v>
      </c>
      <c r="F56" s="133" t="s">
        <v>211</v>
      </c>
      <c r="G56" s="133"/>
      <c r="H56" s="133"/>
      <c r="I56" s="133"/>
      <c r="J56" s="133"/>
      <c r="K56" s="133"/>
      <c r="L56" s="133"/>
      <c r="M56" s="134">
        <f>M57</f>
        <v>0</v>
      </c>
      <c r="N56" s="134"/>
      <c r="O56" s="134"/>
      <c r="P56" s="134"/>
      <c r="Q56" s="134"/>
      <c r="R56" s="134"/>
      <c r="S56" s="134"/>
      <c r="T56" s="134">
        <v>0</v>
      </c>
      <c r="U56" s="134">
        <f t="shared" si="4"/>
        <v>0</v>
      </c>
    </row>
    <row r="57" spans="1:21" s="33" customFormat="1" ht="15.75" customHeight="1">
      <c r="A57" s="131" t="s">
        <v>238</v>
      </c>
      <c r="B57" s="133" t="s">
        <v>131</v>
      </c>
      <c r="C57" s="133" t="s">
        <v>256</v>
      </c>
      <c r="D57" s="133" t="s">
        <v>258</v>
      </c>
      <c r="E57" s="133" t="s">
        <v>260</v>
      </c>
      <c r="F57" s="133" t="s">
        <v>239</v>
      </c>
      <c r="G57" s="133"/>
      <c r="H57" s="133"/>
      <c r="I57" s="133"/>
      <c r="J57" s="133"/>
      <c r="K57" s="133"/>
      <c r="L57" s="133"/>
      <c r="M57" s="134">
        <v>0</v>
      </c>
      <c r="N57" s="134"/>
      <c r="O57" s="134"/>
      <c r="P57" s="134"/>
      <c r="Q57" s="134"/>
      <c r="R57" s="134"/>
      <c r="S57" s="134"/>
      <c r="T57" s="134">
        <v>0</v>
      </c>
      <c r="U57" s="134">
        <f t="shared" si="4"/>
        <v>0</v>
      </c>
    </row>
    <row r="58" spans="1:21" s="33" customFormat="1" ht="39.75" customHeight="1">
      <c r="A58" s="131" t="s">
        <v>351</v>
      </c>
      <c r="B58" s="133" t="s">
        <v>131</v>
      </c>
      <c r="C58" s="133" t="s">
        <v>352</v>
      </c>
      <c r="D58" s="133" t="s">
        <v>210</v>
      </c>
      <c r="E58" s="133" t="s">
        <v>211</v>
      </c>
      <c r="F58" s="133" t="s">
        <v>211</v>
      </c>
      <c r="G58" s="133"/>
      <c r="H58" s="133"/>
      <c r="I58" s="133"/>
      <c r="J58" s="133"/>
      <c r="K58" s="133"/>
      <c r="L58" s="133"/>
      <c r="M58" s="134">
        <f>M59</f>
        <v>6535.3</v>
      </c>
      <c r="N58" s="134"/>
      <c r="O58" s="134"/>
      <c r="P58" s="134"/>
      <c r="Q58" s="134"/>
      <c r="R58" s="134"/>
      <c r="S58" s="134"/>
      <c r="T58" s="134">
        <f>T59</f>
        <v>6535.3</v>
      </c>
      <c r="U58" s="134">
        <f t="shared" si="4"/>
        <v>0</v>
      </c>
    </row>
    <row r="59" spans="1:21" s="33" customFormat="1" ht="39.75" customHeight="1">
      <c r="A59" s="131" t="s">
        <v>353</v>
      </c>
      <c r="B59" s="133" t="s">
        <v>131</v>
      </c>
      <c r="C59" s="133" t="s">
        <v>352</v>
      </c>
      <c r="D59" s="133" t="s">
        <v>354</v>
      </c>
      <c r="E59" s="133" t="s">
        <v>211</v>
      </c>
      <c r="F59" s="133" t="s">
        <v>211</v>
      </c>
      <c r="G59" s="133"/>
      <c r="H59" s="133"/>
      <c r="I59" s="133"/>
      <c r="J59" s="133"/>
      <c r="K59" s="133"/>
      <c r="L59" s="133"/>
      <c r="M59" s="134">
        <f>M60+M61</f>
        <v>6535.3</v>
      </c>
      <c r="N59" s="134"/>
      <c r="O59" s="134"/>
      <c r="P59" s="134"/>
      <c r="Q59" s="134"/>
      <c r="R59" s="134"/>
      <c r="S59" s="134"/>
      <c r="T59" s="134">
        <f>T60+T61</f>
        <v>6535.3</v>
      </c>
      <c r="U59" s="134">
        <f t="shared" si="4"/>
        <v>0</v>
      </c>
    </row>
    <row r="60" spans="1:21" s="33" customFormat="1" ht="17.25" customHeight="1">
      <c r="A60" s="131" t="s">
        <v>355</v>
      </c>
      <c r="B60" s="133" t="s">
        <v>131</v>
      </c>
      <c r="C60" s="133" t="s">
        <v>352</v>
      </c>
      <c r="D60" s="133" t="s">
        <v>354</v>
      </c>
      <c r="E60" s="133" t="s">
        <v>335</v>
      </c>
      <c r="F60" s="133" t="s">
        <v>233</v>
      </c>
      <c r="G60" s="133"/>
      <c r="H60" s="133"/>
      <c r="I60" s="133"/>
      <c r="J60" s="133"/>
      <c r="K60" s="133"/>
      <c r="L60" s="133"/>
      <c r="M60" s="134">
        <v>4962.3</v>
      </c>
      <c r="N60" s="134"/>
      <c r="O60" s="134"/>
      <c r="P60" s="134"/>
      <c r="Q60" s="134"/>
      <c r="R60" s="134"/>
      <c r="S60" s="134"/>
      <c r="T60" s="134">
        <v>4962.3</v>
      </c>
      <c r="U60" s="134">
        <f t="shared" si="4"/>
        <v>0</v>
      </c>
    </row>
    <row r="61" spans="1:21" s="33" customFormat="1" ht="17.25" customHeight="1">
      <c r="A61" s="131" t="s">
        <v>238</v>
      </c>
      <c r="B61" s="133" t="s">
        <v>131</v>
      </c>
      <c r="C61" s="133" t="s">
        <v>352</v>
      </c>
      <c r="D61" s="133" t="s">
        <v>354</v>
      </c>
      <c r="E61" s="133" t="s">
        <v>245</v>
      </c>
      <c r="F61" s="133" t="s">
        <v>239</v>
      </c>
      <c r="G61" s="133"/>
      <c r="H61" s="133"/>
      <c r="I61" s="133"/>
      <c r="J61" s="133"/>
      <c r="K61" s="133"/>
      <c r="L61" s="133"/>
      <c r="M61" s="134">
        <v>1573</v>
      </c>
      <c r="N61" s="134"/>
      <c r="O61" s="134"/>
      <c r="P61" s="134"/>
      <c r="Q61" s="134"/>
      <c r="R61" s="134"/>
      <c r="S61" s="134"/>
      <c r="T61" s="134">
        <v>1573</v>
      </c>
      <c r="U61" s="134">
        <f t="shared" si="4"/>
        <v>0</v>
      </c>
    </row>
    <row r="62" spans="1:21" s="33" customFormat="1" ht="25.5" customHeight="1">
      <c r="A62" s="131" t="s">
        <v>261</v>
      </c>
      <c r="B62" s="133" t="s">
        <v>131</v>
      </c>
      <c r="C62" s="133" t="s">
        <v>262</v>
      </c>
      <c r="D62" s="133" t="s">
        <v>210</v>
      </c>
      <c r="E62" s="133" t="s">
        <v>211</v>
      </c>
      <c r="F62" s="133" t="s">
        <v>211</v>
      </c>
      <c r="G62" s="133"/>
      <c r="H62" s="133"/>
      <c r="I62" s="133"/>
      <c r="J62" s="133"/>
      <c r="K62" s="133"/>
      <c r="L62" s="133"/>
      <c r="M62" s="134">
        <f>M65+M67+M70</f>
        <v>50172</v>
      </c>
      <c r="N62" s="134">
        <v>55772</v>
      </c>
      <c r="O62" s="134">
        <v>0</v>
      </c>
      <c r="P62" s="134">
        <v>55772</v>
      </c>
      <c r="Q62" s="134">
        <v>0</v>
      </c>
      <c r="R62" s="134">
        <v>55772</v>
      </c>
      <c r="S62" s="134">
        <v>0</v>
      </c>
      <c r="T62" s="134">
        <f>T63</f>
        <v>50172</v>
      </c>
      <c r="U62" s="134">
        <f t="shared" si="4"/>
        <v>0</v>
      </c>
    </row>
    <row r="63" spans="1:21" s="33" customFormat="1" ht="28.5" customHeight="1">
      <c r="A63" s="131" t="s">
        <v>263</v>
      </c>
      <c r="B63" s="133" t="s">
        <v>131</v>
      </c>
      <c r="C63" s="133" t="s">
        <v>264</v>
      </c>
      <c r="D63" s="133" t="s">
        <v>210</v>
      </c>
      <c r="E63" s="133" t="s">
        <v>211</v>
      </c>
      <c r="F63" s="133" t="s">
        <v>211</v>
      </c>
      <c r="G63" s="133"/>
      <c r="H63" s="133"/>
      <c r="I63" s="133"/>
      <c r="J63" s="133"/>
      <c r="K63" s="133"/>
      <c r="L63" s="133"/>
      <c r="M63" s="134">
        <v>50172</v>
      </c>
      <c r="N63" s="134">
        <v>55772</v>
      </c>
      <c r="O63" s="134">
        <v>0</v>
      </c>
      <c r="P63" s="134">
        <v>55772</v>
      </c>
      <c r="Q63" s="134">
        <v>0</v>
      </c>
      <c r="R63" s="134">
        <v>55772</v>
      </c>
      <c r="S63" s="134">
        <v>0</v>
      </c>
      <c r="T63" s="134">
        <f>T64+T69</f>
        <v>50172</v>
      </c>
      <c r="U63" s="134">
        <f t="shared" si="4"/>
        <v>0</v>
      </c>
    </row>
    <row r="64" spans="1:21" s="33" customFormat="1" ht="39.75" customHeight="1">
      <c r="A64" s="131" t="s">
        <v>218</v>
      </c>
      <c r="B64" s="133" t="s">
        <v>131</v>
      </c>
      <c r="C64" s="133" t="s">
        <v>264</v>
      </c>
      <c r="D64" s="133" t="s">
        <v>265</v>
      </c>
      <c r="E64" s="133" t="s">
        <v>334</v>
      </c>
      <c r="F64" s="133" t="s">
        <v>211</v>
      </c>
      <c r="G64" s="133"/>
      <c r="H64" s="133"/>
      <c r="I64" s="133"/>
      <c r="J64" s="133"/>
      <c r="K64" s="133"/>
      <c r="L64" s="133"/>
      <c r="M64" s="134">
        <v>48183</v>
      </c>
      <c r="N64" s="134">
        <v>48183</v>
      </c>
      <c r="O64" s="134">
        <v>0</v>
      </c>
      <c r="P64" s="134">
        <v>48183</v>
      </c>
      <c r="Q64" s="134">
        <v>0</v>
      </c>
      <c r="R64" s="134">
        <v>48183</v>
      </c>
      <c r="S64" s="134">
        <v>0</v>
      </c>
      <c r="T64" s="134">
        <f>T65+T67</f>
        <v>48183</v>
      </c>
      <c r="U64" s="134">
        <f t="shared" si="4"/>
        <v>0</v>
      </c>
    </row>
    <row r="65" spans="1:21" s="33" customFormat="1" ht="18.75" customHeight="1">
      <c r="A65" s="131" t="s">
        <v>220</v>
      </c>
      <c r="B65" s="133" t="s">
        <v>131</v>
      </c>
      <c r="C65" s="133" t="s">
        <v>264</v>
      </c>
      <c r="D65" s="133" t="s">
        <v>265</v>
      </c>
      <c r="E65" s="133" t="s">
        <v>334</v>
      </c>
      <c r="F65" s="133" t="s">
        <v>221</v>
      </c>
      <c r="G65" s="133"/>
      <c r="H65" s="133"/>
      <c r="I65" s="133"/>
      <c r="J65" s="133"/>
      <c r="K65" s="133"/>
      <c r="L65" s="133"/>
      <c r="M65" s="134">
        <v>37000</v>
      </c>
      <c r="N65" s="134">
        <v>37000</v>
      </c>
      <c r="O65" s="134">
        <v>0</v>
      </c>
      <c r="P65" s="134">
        <v>37000</v>
      </c>
      <c r="Q65" s="134">
        <v>0</v>
      </c>
      <c r="R65" s="134">
        <v>37000</v>
      </c>
      <c r="S65" s="134">
        <v>0</v>
      </c>
      <c r="T65" s="134">
        <f>T66</f>
        <v>37000</v>
      </c>
      <c r="U65" s="134">
        <f t="shared" si="4"/>
        <v>0</v>
      </c>
    </row>
    <row r="66" spans="1:21" s="33" customFormat="1" ht="153.75" customHeight="1">
      <c r="A66" s="131" t="s">
        <v>266</v>
      </c>
      <c r="B66" s="133" t="s">
        <v>131</v>
      </c>
      <c r="C66" s="133" t="s">
        <v>264</v>
      </c>
      <c r="D66" s="133" t="s">
        <v>265</v>
      </c>
      <c r="E66" s="133" t="s">
        <v>334</v>
      </c>
      <c r="F66" s="133" t="s">
        <v>221</v>
      </c>
      <c r="G66" s="133" t="s">
        <v>267</v>
      </c>
      <c r="H66" s="133"/>
      <c r="I66" s="133"/>
      <c r="J66" s="133"/>
      <c r="K66" s="133"/>
      <c r="L66" s="133" t="s">
        <v>267</v>
      </c>
      <c r="M66" s="134">
        <v>37000</v>
      </c>
      <c r="N66" s="134">
        <v>37000</v>
      </c>
      <c r="O66" s="134">
        <v>0</v>
      </c>
      <c r="P66" s="134">
        <v>37000</v>
      </c>
      <c r="Q66" s="134">
        <v>0</v>
      </c>
      <c r="R66" s="134">
        <v>37000</v>
      </c>
      <c r="S66" s="134">
        <v>0</v>
      </c>
      <c r="T66" s="134">
        <v>37000</v>
      </c>
      <c r="U66" s="134">
        <f t="shared" si="4"/>
        <v>0</v>
      </c>
    </row>
    <row r="67" spans="1:21" s="33" customFormat="1" ht="25.5" customHeight="1">
      <c r="A67" s="131" t="s">
        <v>223</v>
      </c>
      <c r="B67" s="133" t="s">
        <v>131</v>
      </c>
      <c r="C67" s="133" t="s">
        <v>264</v>
      </c>
      <c r="D67" s="133" t="s">
        <v>265</v>
      </c>
      <c r="E67" s="133" t="s">
        <v>334</v>
      </c>
      <c r="F67" s="133" t="s">
        <v>224</v>
      </c>
      <c r="G67" s="133"/>
      <c r="H67" s="133"/>
      <c r="I67" s="133"/>
      <c r="J67" s="133"/>
      <c r="K67" s="133"/>
      <c r="L67" s="133"/>
      <c r="M67" s="134">
        <v>11183</v>
      </c>
      <c r="N67" s="134">
        <v>11183</v>
      </c>
      <c r="O67" s="134">
        <v>0</v>
      </c>
      <c r="P67" s="134">
        <v>11183</v>
      </c>
      <c r="Q67" s="134">
        <v>0</v>
      </c>
      <c r="R67" s="134">
        <v>11183</v>
      </c>
      <c r="S67" s="134">
        <v>0</v>
      </c>
      <c r="T67" s="134">
        <f>T68</f>
        <v>11183</v>
      </c>
      <c r="U67" s="134">
        <f t="shared" si="4"/>
        <v>0</v>
      </c>
    </row>
    <row r="68" spans="1:21" s="33" customFormat="1" ht="192.75" customHeight="1">
      <c r="A68" s="131" t="s">
        <v>266</v>
      </c>
      <c r="B68" s="133" t="s">
        <v>131</v>
      </c>
      <c r="C68" s="133" t="s">
        <v>264</v>
      </c>
      <c r="D68" s="133" t="s">
        <v>265</v>
      </c>
      <c r="E68" s="133" t="s">
        <v>334</v>
      </c>
      <c r="F68" s="133" t="s">
        <v>224</v>
      </c>
      <c r="G68" s="133" t="s">
        <v>267</v>
      </c>
      <c r="H68" s="133"/>
      <c r="I68" s="133"/>
      <c r="J68" s="133"/>
      <c r="K68" s="133"/>
      <c r="L68" s="133" t="s">
        <v>267</v>
      </c>
      <c r="M68" s="134">
        <v>11183</v>
      </c>
      <c r="N68" s="134">
        <v>11183</v>
      </c>
      <c r="O68" s="134">
        <v>0</v>
      </c>
      <c r="P68" s="134">
        <v>11183</v>
      </c>
      <c r="Q68" s="134">
        <v>0</v>
      </c>
      <c r="R68" s="134">
        <v>11183</v>
      </c>
      <c r="S68" s="134">
        <v>0</v>
      </c>
      <c r="T68" s="134">
        <v>11183</v>
      </c>
      <c r="U68" s="134">
        <f t="shared" si="4"/>
        <v>0</v>
      </c>
    </row>
    <row r="69" spans="1:21" s="33" customFormat="1" ht="59.25" customHeight="1">
      <c r="A69" s="131" t="s">
        <v>228</v>
      </c>
      <c r="B69" s="133" t="s">
        <v>131</v>
      </c>
      <c r="C69" s="133" t="s">
        <v>264</v>
      </c>
      <c r="D69" s="133" t="s">
        <v>265</v>
      </c>
      <c r="E69" s="133" t="s">
        <v>335</v>
      </c>
      <c r="F69" s="133" t="s">
        <v>211</v>
      </c>
      <c r="G69" s="133"/>
      <c r="H69" s="133"/>
      <c r="I69" s="133"/>
      <c r="J69" s="133"/>
      <c r="K69" s="133"/>
      <c r="L69" s="133"/>
      <c r="M69" s="134">
        <f>M70</f>
        <v>1989</v>
      </c>
      <c r="N69" s="134">
        <v>7589</v>
      </c>
      <c r="O69" s="134">
        <v>0</v>
      </c>
      <c r="P69" s="134">
        <v>7589</v>
      </c>
      <c r="Q69" s="134">
        <v>0</v>
      </c>
      <c r="R69" s="134">
        <v>7589</v>
      </c>
      <c r="S69" s="134">
        <v>0</v>
      </c>
      <c r="T69" s="134">
        <f>T70</f>
        <v>1989</v>
      </c>
      <c r="U69" s="134">
        <f t="shared" si="4"/>
        <v>0</v>
      </c>
    </row>
    <row r="70" spans="1:21" s="33" customFormat="1" ht="35.25" customHeight="1">
      <c r="A70" s="131" t="s">
        <v>242</v>
      </c>
      <c r="B70" s="133" t="s">
        <v>131</v>
      </c>
      <c r="C70" s="133" t="s">
        <v>264</v>
      </c>
      <c r="D70" s="133" t="s">
        <v>265</v>
      </c>
      <c r="E70" s="133" t="s">
        <v>335</v>
      </c>
      <c r="F70" s="133" t="s">
        <v>243</v>
      </c>
      <c r="G70" s="133"/>
      <c r="H70" s="133"/>
      <c r="I70" s="133"/>
      <c r="J70" s="133"/>
      <c r="K70" s="133"/>
      <c r="L70" s="133"/>
      <c r="M70" s="134">
        <f>M71</f>
        <v>1989</v>
      </c>
      <c r="N70" s="134">
        <v>7589</v>
      </c>
      <c r="O70" s="134">
        <v>0</v>
      </c>
      <c r="P70" s="134">
        <v>7589</v>
      </c>
      <c r="Q70" s="134">
        <v>0</v>
      </c>
      <c r="R70" s="134">
        <v>7589</v>
      </c>
      <c r="S70" s="134">
        <v>0</v>
      </c>
      <c r="T70" s="134">
        <f>T71</f>
        <v>1989</v>
      </c>
      <c r="U70" s="134">
        <f t="shared" si="4"/>
        <v>0</v>
      </c>
    </row>
    <row r="71" spans="1:21" s="33" customFormat="1" ht="192" customHeight="1">
      <c r="A71" s="131" t="s">
        <v>266</v>
      </c>
      <c r="B71" s="133" t="s">
        <v>131</v>
      </c>
      <c r="C71" s="133" t="s">
        <v>264</v>
      </c>
      <c r="D71" s="133" t="s">
        <v>265</v>
      </c>
      <c r="E71" s="133" t="s">
        <v>335</v>
      </c>
      <c r="F71" s="133" t="s">
        <v>243</v>
      </c>
      <c r="G71" s="133" t="s">
        <v>267</v>
      </c>
      <c r="H71" s="133"/>
      <c r="I71" s="133"/>
      <c r="J71" s="133"/>
      <c r="K71" s="133"/>
      <c r="L71" s="133" t="s">
        <v>267</v>
      </c>
      <c r="M71" s="134">
        <v>1989</v>
      </c>
      <c r="N71" s="134">
        <v>7589</v>
      </c>
      <c r="O71" s="134">
        <v>0</v>
      </c>
      <c r="P71" s="134">
        <v>7589</v>
      </c>
      <c r="Q71" s="134">
        <v>0</v>
      </c>
      <c r="R71" s="134">
        <v>7589</v>
      </c>
      <c r="S71" s="134">
        <v>0</v>
      </c>
      <c r="T71" s="134">
        <v>1989</v>
      </c>
      <c r="U71" s="134">
        <f t="shared" si="4"/>
        <v>0</v>
      </c>
    </row>
    <row r="72" spans="1:21" s="33" customFormat="1" ht="24" customHeight="1">
      <c r="A72" s="131" t="s">
        <v>318</v>
      </c>
      <c r="B72" s="133" t="s">
        <v>131</v>
      </c>
      <c r="C72" s="133" t="s">
        <v>319</v>
      </c>
      <c r="D72" s="133" t="s">
        <v>210</v>
      </c>
      <c r="E72" s="133" t="s">
        <v>211</v>
      </c>
      <c r="F72" s="133" t="s">
        <v>211</v>
      </c>
      <c r="G72" s="133"/>
      <c r="H72" s="133"/>
      <c r="I72" s="133"/>
      <c r="J72" s="133"/>
      <c r="K72" s="133"/>
      <c r="L72" s="133"/>
      <c r="M72" s="134">
        <f>M73</f>
        <v>61713.78</v>
      </c>
      <c r="N72" s="134">
        <v>10000</v>
      </c>
      <c r="O72" s="134">
        <v>0</v>
      </c>
      <c r="P72" s="134">
        <v>10000</v>
      </c>
      <c r="Q72" s="134">
        <v>0</v>
      </c>
      <c r="R72" s="134">
        <v>10000</v>
      </c>
      <c r="S72" s="134">
        <v>0</v>
      </c>
      <c r="T72" s="134">
        <f>T73</f>
        <v>61713.78</v>
      </c>
      <c r="U72" s="134">
        <f t="shared" si="4"/>
        <v>0</v>
      </c>
    </row>
    <row r="73" spans="1:21" s="33" customFormat="1" ht="24.75" customHeight="1">
      <c r="A73" s="131" t="s">
        <v>72</v>
      </c>
      <c r="B73" s="133" t="s">
        <v>131</v>
      </c>
      <c r="C73" s="133" t="s">
        <v>320</v>
      </c>
      <c r="D73" s="133" t="s">
        <v>210</v>
      </c>
      <c r="E73" s="133" t="s">
        <v>211</v>
      </c>
      <c r="F73" s="133" t="s">
        <v>211</v>
      </c>
      <c r="G73" s="133"/>
      <c r="H73" s="133"/>
      <c r="I73" s="133"/>
      <c r="J73" s="133"/>
      <c r="K73" s="133"/>
      <c r="L73" s="133"/>
      <c r="M73" s="134">
        <f>M74</f>
        <v>61713.78</v>
      </c>
      <c r="N73" s="134">
        <v>10000</v>
      </c>
      <c r="O73" s="134">
        <v>0</v>
      </c>
      <c r="P73" s="134">
        <v>10000</v>
      </c>
      <c r="Q73" s="134">
        <v>0</v>
      </c>
      <c r="R73" s="134">
        <v>10000</v>
      </c>
      <c r="S73" s="134">
        <v>0</v>
      </c>
      <c r="T73" s="134">
        <f>T74</f>
        <v>61713.78</v>
      </c>
      <c r="U73" s="134">
        <f t="shared" si="4"/>
        <v>0</v>
      </c>
    </row>
    <row r="74" spans="1:21" s="33" customFormat="1" ht="60.75" customHeight="1">
      <c r="A74" s="131" t="s">
        <v>345</v>
      </c>
      <c r="B74" s="133" t="s">
        <v>131</v>
      </c>
      <c r="C74" s="133" t="s">
        <v>320</v>
      </c>
      <c r="D74" s="133" t="s">
        <v>321</v>
      </c>
      <c r="E74" s="133" t="s">
        <v>211</v>
      </c>
      <c r="F74" s="133" t="s">
        <v>211</v>
      </c>
      <c r="G74" s="133"/>
      <c r="H74" s="133"/>
      <c r="I74" s="133"/>
      <c r="J74" s="133"/>
      <c r="K74" s="133"/>
      <c r="L74" s="133"/>
      <c r="M74" s="134">
        <f>M75</f>
        <v>61713.78</v>
      </c>
      <c r="N74" s="134">
        <v>10000</v>
      </c>
      <c r="O74" s="134">
        <v>0</v>
      </c>
      <c r="P74" s="134">
        <v>10000</v>
      </c>
      <c r="Q74" s="134">
        <v>0</v>
      </c>
      <c r="R74" s="134">
        <v>10000</v>
      </c>
      <c r="S74" s="134">
        <v>0</v>
      </c>
      <c r="T74" s="134">
        <f>T75</f>
        <v>61713.78</v>
      </c>
      <c r="U74" s="134">
        <f t="shared" si="4"/>
        <v>0</v>
      </c>
    </row>
    <row r="75" spans="1:21" s="33" customFormat="1" ht="25.5" customHeight="1">
      <c r="A75" s="131" t="s">
        <v>234</v>
      </c>
      <c r="B75" s="133" t="s">
        <v>131</v>
      </c>
      <c r="C75" s="133" t="s">
        <v>320</v>
      </c>
      <c r="D75" s="133" t="s">
        <v>321</v>
      </c>
      <c r="E75" s="133" t="s">
        <v>335</v>
      </c>
      <c r="F75" s="133" t="s">
        <v>235</v>
      </c>
      <c r="G75" s="133"/>
      <c r="H75" s="133"/>
      <c r="I75" s="133"/>
      <c r="J75" s="133"/>
      <c r="K75" s="133"/>
      <c r="L75" s="133"/>
      <c r="M75" s="134">
        <v>61713.78</v>
      </c>
      <c r="N75" s="134">
        <v>10000</v>
      </c>
      <c r="O75" s="134">
        <v>0</v>
      </c>
      <c r="P75" s="134">
        <v>10000</v>
      </c>
      <c r="Q75" s="134">
        <v>0</v>
      </c>
      <c r="R75" s="134">
        <v>10000</v>
      </c>
      <c r="S75" s="134">
        <v>0</v>
      </c>
      <c r="T75" s="134">
        <v>61713.78</v>
      </c>
      <c r="U75" s="134">
        <f t="shared" si="4"/>
        <v>0</v>
      </c>
    </row>
    <row r="76" spans="1:21" s="33" customFormat="1" ht="3" customHeight="1" hidden="1">
      <c r="A76" s="131" t="s">
        <v>222</v>
      </c>
      <c r="B76" s="133" t="s">
        <v>131</v>
      </c>
      <c r="C76" s="133" t="s">
        <v>268</v>
      </c>
      <c r="D76" s="133" t="s">
        <v>269</v>
      </c>
      <c r="E76" s="133" t="s">
        <v>229</v>
      </c>
      <c r="F76" s="133" t="s">
        <v>243</v>
      </c>
      <c r="G76" s="133"/>
      <c r="H76" s="133"/>
      <c r="I76" s="133"/>
      <c r="J76" s="133"/>
      <c r="K76" s="133"/>
      <c r="L76" s="133"/>
      <c r="M76" s="134">
        <v>10000</v>
      </c>
      <c r="N76" s="134">
        <v>10000</v>
      </c>
      <c r="O76" s="134">
        <v>0</v>
      </c>
      <c r="P76" s="134">
        <v>10000</v>
      </c>
      <c r="Q76" s="134">
        <v>0</v>
      </c>
      <c r="R76" s="134">
        <v>10000</v>
      </c>
      <c r="S76" s="134">
        <v>0</v>
      </c>
      <c r="T76" s="134"/>
      <c r="U76" s="134">
        <f t="shared" si="4"/>
        <v>10000</v>
      </c>
    </row>
    <row r="77" spans="1:21" s="33" customFormat="1" ht="27.75" customHeight="1" hidden="1">
      <c r="A77" s="131" t="s">
        <v>270</v>
      </c>
      <c r="B77" s="133" t="s">
        <v>131</v>
      </c>
      <c r="C77" s="133" t="s">
        <v>271</v>
      </c>
      <c r="D77" s="133" t="s">
        <v>210</v>
      </c>
      <c r="E77" s="133" t="s">
        <v>211</v>
      </c>
      <c r="F77" s="133" t="s">
        <v>211</v>
      </c>
      <c r="G77" s="133"/>
      <c r="H77" s="133"/>
      <c r="I77" s="133"/>
      <c r="J77" s="133"/>
      <c r="K77" s="133"/>
      <c r="L77" s="133"/>
      <c r="M77" s="134">
        <f>M78</f>
        <v>162800</v>
      </c>
      <c r="N77" s="134">
        <f aca="true" t="shared" si="6" ref="N77:T77">N78</f>
        <v>55000</v>
      </c>
      <c r="O77" s="134">
        <f t="shared" si="6"/>
        <v>0</v>
      </c>
      <c r="P77" s="134">
        <f t="shared" si="6"/>
        <v>55000</v>
      </c>
      <c r="Q77" s="134">
        <f t="shared" si="6"/>
        <v>0</v>
      </c>
      <c r="R77" s="134">
        <f t="shared" si="6"/>
        <v>55000</v>
      </c>
      <c r="S77" s="134">
        <f t="shared" si="6"/>
        <v>0</v>
      </c>
      <c r="T77" s="134">
        <f t="shared" si="6"/>
        <v>142800</v>
      </c>
      <c r="U77" s="134">
        <f t="shared" si="4"/>
        <v>20000</v>
      </c>
    </row>
    <row r="78" spans="1:21" s="33" customFormat="1" ht="14.25" customHeight="1" hidden="1">
      <c r="A78" s="131" t="s">
        <v>272</v>
      </c>
      <c r="B78" s="133" t="s">
        <v>131</v>
      </c>
      <c r="C78" s="133" t="s">
        <v>273</v>
      </c>
      <c r="D78" s="133" t="s">
        <v>210</v>
      </c>
      <c r="E78" s="133" t="s">
        <v>211</v>
      </c>
      <c r="F78" s="133" t="s">
        <v>211</v>
      </c>
      <c r="G78" s="133"/>
      <c r="H78" s="133"/>
      <c r="I78" s="133"/>
      <c r="J78" s="133"/>
      <c r="K78" s="133"/>
      <c r="L78" s="133"/>
      <c r="M78" s="134">
        <f>M79+M86</f>
        <v>162800</v>
      </c>
      <c r="N78" s="134">
        <f aca="true" t="shared" si="7" ref="N78:T78">N79+N86</f>
        <v>55000</v>
      </c>
      <c r="O78" s="134">
        <f t="shared" si="7"/>
        <v>0</v>
      </c>
      <c r="P78" s="134">
        <f t="shared" si="7"/>
        <v>55000</v>
      </c>
      <c r="Q78" s="134">
        <f t="shared" si="7"/>
        <v>0</v>
      </c>
      <c r="R78" s="134">
        <f t="shared" si="7"/>
        <v>55000</v>
      </c>
      <c r="S78" s="134">
        <f t="shared" si="7"/>
        <v>0</v>
      </c>
      <c r="T78" s="134">
        <f t="shared" si="7"/>
        <v>142800</v>
      </c>
      <c r="U78" s="134">
        <f t="shared" si="4"/>
        <v>20000</v>
      </c>
    </row>
    <row r="79" spans="1:21" s="33" customFormat="1" ht="35.25" customHeight="1">
      <c r="A79" s="131" t="s">
        <v>322</v>
      </c>
      <c r="B79" s="133" t="s">
        <v>131</v>
      </c>
      <c r="C79" s="133" t="s">
        <v>271</v>
      </c>
      <c r="D79" s="133" t="s">
        <v>210</v>
      </c>
      <c r="E79" s="133" t="s">
        <v>211</v>
      </c>
      <c r="F79" s="133" t="s">
        <v>211</v>
      </c>
      <c r="G79" s="133"/>
      <c r="H79" s="133"/>
      <c r="I79" s="133"/>
      <c r="J79" s="133"/>
      <c r="K79" s="133"/>
      <c r="L79" s="133"/>
      <c r="M79" s="134">
        <f>M80+M83</f>
        <v>96400</v>
      </c>
      <c r="N79" s="134">
        <v>5000</v>
      </c>
      <c r="O79" s="134">
        <v>0</v>
      </c>
      <c r="P79" s="134">
        <v>5000</v>
      </c>
      <c r="Q79" s="134">
        <v>0</v>
      </c>
      <c r="R79" s="134">
        <v>5000</v>
      </c>
      <c r="S79" s="134">
        <v>0</v>
      </c>
      <c r="T79" s="134">
        <f>T80+T83</f>
        <v>86400</v>
      </c>
      <c r="U79" s="134">
        <f t="shared" si="4"/>
        <v>10000</v>
      </c>
    </row>
    <row r="80" spans="1:21" s="33" customFormat="1" ht="16.5" customHeight="1">
      <c r="A80" s="131" t="s">
        <v>347</v>
      </c>
      <c r="B80" s="133" t="s">
        <v>131</v>
      </c>
      <c r="C80" s="133" t="s">
        <v>348</v>
      </c>
      <c r="D80" s="133" t="s">
        <v>210</v>
      </c>
      <c r="E80" s="133" t="s">
        <v>211</v>
      </c>
      <c r="F80" s="133" t="s">
        <v>211</v>
      </c>
      <c r="G80" s="133"/>
      <c r="H80" s="133"/>
      <c r="I80" s="133"/>
      <c r="J80" s="133"/>
      <c r="K80" s="133"/>
      <c r="L80" s="133"/>
      <c r="M80" s="134">
        <f>M81</f>
        <v>30000</v>
      </c>
      <c r="N80" s="134"/>
      <c r="O80" s="134"/>
      <c r="P80" s="134"/>
      <c r="Q80" s="134"/>
      <c r="R80" s="134"/>
      <c r="S80" s="134"/>
      <c r="T80" s="134">
        <f>T81</f>
        <v>30000</v>
      </c>
      <c r="U80" s="134">
        <f t="shared" si="4"/>
        <v>0</v>
      </c>
    </row>
    <row r="81" spans="1:21" s="33" customFormat="1" ht="35.25" customHeight="1">
      <c r="A81" s="131" t="s">
        <v>349</v>
      </c>
      <c r="B81" s="133" t="s">
        <v>131</v>
      </c>
      <c r="C81" s="133" t="s">
        <v>348</v>
      </c>
      <c r="D81" s="133" t="s">
        <v>346</v>
      </c>
      <c r="E81" s="133" t="s">
        <v>211</v>
      </c>
      <c r="F81" s="133" t="s">
        <v>211</v>
      </c>
      <c r="G81" s="133"/>
      <c r="H81" s="133"/>
      <c r="I81" s="133"/>
      <c r="J81" s="133"/>
      <c r="K81" s="133"/>
      <c r="L81" s="133"/>
      <c r="M81" s="134">
        <f>M82</f>
        <v>30000</v>
      </c>
      <c r="N81" s="134"/>
      <c r="O81" s="134"/>
      <c r="P81" s="134"/>
      <c r="Q81" s="134"/>
      <c r="R81" s="134"/>
      <c r="S81" s="134"/>
      <c r="T81" s="134">
        <f>T82</f>
        <v>30000</v>
      </c>
      <c r="U81" s="134">
        <f t="shared" si="4"/>
        <v>0</v>
      </c>
    </row>
    <row r="82" spans="1:21" s="33" customFormat="1" ht="23.25" customHeight="1">
      <c r="A82" s="131" t="s">
        <v>292</v>
      </c>
      <c r="B82" s="133" t="s">
        <v>131</v>
      </c>
      <c r="C82" s="133" t="s">
        <v>348</v>
      </c>
      <c r="D82" s="133" t="s">
        <v>346</v>
      </c>
      <c r="E82" s="133" t="s">
        <v>335</v>
      </c>
      <c r="F82" s="133" t="s">
        <v>237</v>
      </c>
      <c r="G82" s="133"/>
      <c r="H82" s="133"/>
      <c r="I82" s="133"/>
      <c r="J82" s="133"/>
      <c r="K82" s="133"/>
      <c r="L82" s="133"/>
      <c r="M82" s="134">
        <v>30000</v>
      </c>
      <c r="N82" s="134"/>
      <c r="O82" s="134"/>
      <c r="P82" s="134"/>
      <c r="Q82" s="134"/>
      <c r="R82" s="134"/>
      <c r="S82" s="134"/>
      <c r="T82" s="134">
        <v>30000</v>
      </c>
      <c r="U82" s="134">
        <f t="shared" si="4"/>
        <v>0</v>
      </c>
    </row>
    <row r="83" spans="1:21" s="33" customFormat="1" ht="15.75" customHeight="1">
      <c r="A83" s="131" t="s">
        <v>195</v>
      </c>
      <c r="B83" s="133" t="s">
        <v>131</v>
      </c>
      <c r="C83" s="133" t="s">
        <v>273</v>
      </c>
      <c r="D83" s="133" t="s">
        <v>323</v>
      </c>
      <c r="E83" s="133" t="s">
        <v>211</v>
      </c>
      <c r="F83" s="133" t="s">
        <v>211</v>
      </c>
      <c r="G83" s="133"/>
      <c r="H83" s="133"/>
      <c r="I83" s="133"/>
      <c r="J83" s="133"/>
      <c r="K83" s="133"/>
      <c r="L83" s="133"/>
      <c r="M83" s="134">
        <f>M86</f>
        <v>66400</v>
      </c>
      <c r="N83" s="134">
        <v>5000</v>
      </c>
      <c r="O83" s="134">
        <v>0</v>
      </c>
      <c r="P83" s="134">
        <v>5000</v>
      </c>
      <c r="Q83" s="134">
        <v>0</v>
      </c>
      <c r="R83" s="134">
        <v>5000</v>
      </c>
      <c r="S83" s="134">
        <v>0</v>
      </c>
      <c r="T83" s="134">
        <f>T86</f>
        <v>56400</v>
      </c>
      <c r="U83" s="134">
        <f t="shared" si="4"/>
        <v>10000</v>
      </c>
    </row>
    <row r="84" spans="1:21" s="33" customFormat="1" ht="22.5" customHeight="1" hidden="1">
      <c r="A84" s="131" t="s">
        <v>232</v>
      </c>
      <c r="B84" s="133" t="s">
        <v>131</v>
      </c>
      <c r="C84" s="133" t="s">
        <v>273</v>
      </c>
      <c r="D84" s="133" t="s">
        <v>274</v>
      </c>
      <c r="E84" s="133" t="s">
        <v>229</v>
      </c>
      <c r="F84" s="133" t="s">
        <v>233</v>
      </c>
      <c r="G84" s="133"/>
      <c r="H84" s="133"/>
      <c r="I84" s="133"/>
      <c r="J84" s="133"/>
      <c r="K84" s="133"/>
      <c r="L84" s="133"/>
      <c r="M84" s="134">
        <v>5000</v>
      </c>
      <c r="N84" s="134">
        <v>5000</v>
      </c>
      <c r="O84" s="134">
        <v>0</v>
      </c>
      <c r="P84" s="134">
        <v>5000</v>
      </c>
      <c r="Q84" s="134">
        <v>0</v>
      </c>
      <c r="R84" s="134">
        <v>5000</v>
      </c>
      <c r="S84" s="134">
        <v>0</v>
      </c>
      <c r="T84" s="134">
        <v>2598.6</v>
      </c>
      <c r="U84" s="134">
        <f t="shared" si="4"/>
        <v>2401.4</v>
      </c>
    </row>
    <row r="85" spans="1:21" s="33" customFormat="1" ht="0.75" customHeight="1">
      <c r="A85" s="131" t="s">
        <v>222</v>
      </c>
      <c r="B85" s="133" t="s">
        <v>131</v>
      </c>
      <c r="C85" s="133" t="s">
        <v>273</v>
      </c>
      <c r="D85" s="133" t="s">
        <v>274</v>
      </c>
      <c r="E85" s="133" t="s">
        <v>229</v>
      </c>
      <c r="F85" s="133" t="s">
        <v>233</v>
      </c>
      <c r="G85" s="133"/>
      <c r="H85" s="133"/>
      <c r="I85" s="133"/>
      <c r="J85" s="133"/>
      <c r="K85" s="133"/>
      <c r="L85" s="133"/>
      <c r="M85" s="134">
        <v>5000</v>
      </c>
      <c r="N85" s="134">
        <v>5000</v>
      </c>
      <c r="O85" s="134">
        <v>0</v>
      </c>
      <c r="P85" s="134">
        <v>5000</v>
      </c>
      <c r="Q85" s="134">
        <v>0</v>
      </c>
      <c r="R85" s="134">
        <v>5000</v>
      </c>
      <c r="S85" s="134">
        <v>0</v>
      </c>
      <c r="T85" s="134"/>
      <c r="U85" s="134">
        <f t="shared" si="4"/>
        <v>5000</v>
      </c>
    </row>
    <row r="86" spans="1:21" s="33" customFormat="1" ht="12.75">
      <c r="A86" s="131" t="s">
        <v>338</v>
      </c>
      <c r="B86" s="133" t="s">
        <v>131</v>
      </c>
      <c r="C86" s="133" t="s">
        <v>273</v>
      </c>
      <c r="D86" s="133" t="s">
        <v>274</v>
      </c>
      <c r="E86" s="133" t="s">
        <v>211</v>
      </c>
      <c r="F86" s="133" t="s">
        <v>211</v>
      </c>
      <c r="G86" s="133"/>
      <c r="H86" s="133"/>
      <c r="I86" s="133"/>
      <c r="J86" s="133"/>
      <c r="K86" s="133"/>
      <c r="L86" s="133"/>
      <c r="M86" s="134">
        <f>M87+M90</f>
        <v>66400</v>
      </c>
      <c r="N86" s="134">
        <v>50000</v>
      </c>
      <c r="O86" s="134">
        <v>0</v>
      </c>
      <c r="P86" s="134">
        <v>50000</v>
      </c>
      <c r="Q86" s="134">
        <v>0</v>
      </c>
      <c r="R86" s="134">
        <v>50000</v>
      </c>
      <c r="S86" s="134">
        <v>0</v>
      </c>
      <c r="T86" s="134">
        <f>T87+T90</f>
        <v>56400</v>
      </c>
      <c r="U86" s="134">
        <f t="shared" si="4"/>
        <v>10000</v>
      </c>
    </row>
    <row r="87" spans="1:21" s="33" customFormat="1" ht="41.25" customHeight="1">
      <c r="A87" s="131" t="s">
        <v>234</v>
      </c>
      <c r="B87" s="133" t="s">
        <v>131</v>
      </c>
      <c r="C87" s="133" t="s">
        <v>273</v>
      </c>
      <c r="D87" s="133" t="s">
        <v>274</v>
      </c>
      <c r="E87" s="133" t="s">
        <v>335</v>
      </c>
      <c r="F87" s="133" t="s">
        <v>233</v>
      </c>
      <c r="G87" s="133"/>
      <c r="H87" s="133"/>
      <c r="I87" s="133"/>
      <c r="J87" s="133"/>
      <c r="K87" s="133"/>
      <c r="L87" s="133"/>
      <c r="M87" s="134">
        <v>10000</v>
      </c>
      <c r="N87" s="134">
        <v>50000</v>
      </c>
      <c r="O87" s="134">
        <v>0</v>
      </c>
      <c r="P87" s="134">
        <v>50000</v>
      </c>
      <c r="Q87" s="134">
        <v>0</v>
      </c>
      <c r="R87" s="134">
        <v>50000</v>
      </c>
      <c r="S87" s="134">
        <v>0</v>
      </c>
      <c r="T87" s="134">
        <v>0</v>
      </c>
      <c r="U87" s="134">
        <f>M87-T87</f>
        <v>10000</v>
      </c>
    </row>
    <row r="88" spans="1:21" s="33" customFormat="1" ht="21" customHeight="1" hidden="1">
      <c r="A88" s="131" t="s">
        <v>222</v>
      </c>
      <c r="B88" s="133" t="s">
        <v>131</v>
      </c>
      <c r="C88" s="133" t="s">
        <v>273</v>
      </c>
      <c r="D88" s="133" t="s">
        <v>275</v>
      </c>
      <c r="E88" s="133" t="s">
        <v>229</v>
      </c>
      <c r="F88" s="133" t="s">
        <v>235</v>
      </c>
      <c r="G88" s="133"/>
      <c r="H88" s="133"/>
      <c r="I88" s="133"/>
      <c r="J88" s="133"/>
      <c r="K88" s="133"/>
      <c r="L88" s="133"/>
      <c r="M88" s="134">
        <v>50000</v>
      </c>
      <c r="N88" s="134">
        <v>50000</v>
      </c>
      <c r="O88" s="134">
        <v>0</v>
      </c>
      <c r="P88" s="134">
        <v>50000</v>
      </c>
      <c r="Q88" s="134">
        <v>0</v>
      </c>
      <c r="R88" s="134">
        <v>50000</v>
      </c>
      <c r="S88" s="134">
        <v>0</v>
      </c>
      <c r="T88" s="134">
        <v>0</v>
      </c>
      <c r="U88" s="134">
        <f>M88-T88</f>
        <v>50000</v>
      </c>
    </row>
    <row r="89" spans="1:21" s="33" customFormat="1" ht="22.5" customHeight="1" hidden="1">
      <c r="A89" s="131" t="s">
        <v>276</v>
      </c>
      <c r="B89" s="133" t="s">
        <v>131</v>
      </c>
      <c r="C89" s="133" t="s">
        <v>277</v>
      </c>
      <c r="D89" s="133" t="s">
        <v>210</v>
      </c>
      <c r="E89" s="133" t="s">
        <v>211</v>
      </c>
      <c r="F89" s="133" t="s">
        <v>211</v>
      </c>
      <c r="G89" s="133"/>
      <c r="H89" s="133"/>
      <c r="I89" s="133"/>
      <c r="J89" s="133"/>
      <c r="K89" s="133"/>
      <c r="L89" s="133"/>
      <c r="M89" s="134" t="e">
        <f aca="true" t="shared" si="8" ref="M89:S89">M94+M108+M111</f>
        <v>#REF!</v>
      </c>
      <c r="N89" s="134" t="e">
        <f t="shared" si="8"/>
        <v>#REF!</v>
      </c>
      <c r="O89" s="134" t="e">
        <f t="shared" si="8"/>
        <v>#REF!</v>
      </c>
      <c r="P89" s="134" t="e">
        <f t="shared" si="8"/>
        <v>#REF!</v>
      </c>
      <c r="Q89" s="134" t="e">
        <f t="shared" si="8"/>
        <v>#REF!</v>
      </c>
      <c r="R89" s="134" t="e">
        <f t="shared" si="8"/>
        <v>#REF!</v>
      </c>
      <c r="S89" s="134" t="e">
        <f t="shared" si="8"/>
        <v>#REF!</v>
      </c>
      <c r="T89" s="134">
        <v>0</v>
      </c>
      <c r="U89" s="134" t="e">
        <f>M89-T89</f>
        <v>#REF!</v>
      </c>
    </row>
    <row r="90" spans="1:21" s="33" customFormat="1" ht="30" customHeight="1">
      <c r="A90" s="131" t="s">
        <v>240</v>
      </c>
      <c r="B90" s="133" t="s">
        <v>131</v>
      </c>
      <c r="C90" s="133" t="s">
        <v>273</v>
      </c>
      <c r="D90" s="133" t="s">
        <v>274</v>
      </c>
      <c r="E90" s="133" t="s">
        <v>335</v>
      </c>
      <c r="F90" s="133" t="s">
        <v>241</v>
      </c>
      <c r="G90" s="133"/>
      <c r="H90" s="133"/>
      <c r="I90" s="133"/>
      <c r="J90" s="133"/>
      <c r="K90" s="133"/>
      <c r="L90" s="133"/>
      <c r="M90" s="134">
        <v>56400</v>
      </c>
      <c r="N90" s="134"/>
      <c r="O90" s="134"/>
      <c r="P90" s="134"/>
      <c r="Q90" s="134"/>
      <c r="R90" s="134"/>
      <c r="S90" s="134"/>
      <c r="T90" s="134">
        <v>56400</v>
      </c>
      <c r="U90" s="134">
        <f>M90-T90</f>
        <v>0</v>
      </c>
    </row>
    <row r="91" spans="1:21" s="33" customFormat="1" ht="30.75" customHeight="1">
      <c r="A91" s="131" t="s">
        <v>324</v>
      </c>
      <c r="B91" s="133" t="s">
        <v>131</v>
      </c>
      <c r="C91" s="133" t="s">
        <v>277</v>
      </c>
      <c r="D91" s="133" t="s">
        <v>210</v>
      </c>
      <c r="E91" s="133" t="s">
        <v>211</v>
      </c>
      <c r="F91" s="133" t="s">
        <v>211</v>
      </c>
      <c r="G91" s="133"/>
      <c r="H91" s="133"/>
      <c r="I91" s="133"/>
      <c r="J91" s="133"/>
      <c r="K91" s="133"/>
      <c r="L91" s="133"/>
      <c r="M91" s="134">
        <f>M92</f>
        <v>331501.32</v>
      </c>
      <c r="N91" s="134"/>
      <c r="O91" s="134"/>
      <c r="P91" s="134"/>
      <c r="Q91" s="134"/>
      <c r="R91" s="134"/>
      <c r="S91" s="134"/>
      <c r="T91" s="134">
        <f>T92</f>
        <v>281244.32</v>
      </c>
      <c r="U91" s="134">
        <f>M91-T91</f>
        <v>50257</v>
      </c>
    </row>
    <row r="92" spans="1:21" s="33" customFormat="1" ht="19.5" customHeight="1">
      <c r="A92" s="131" t="s">
        <v>278</v>
      </c>
      <c r="B92" s="133" t="s">
        <v>131</v>
      </c>
      <c r="C92" s="133" t="s">
        <v>279</v>
      </c>
      <c r="D92" s="133" t="s">
        <v>210</v>
      </c>
      <c r="E92" s="133" t="s">
        <v>211</v>
      </c>
      <c r="F92" s="133" t="s">
        <v>211</v>
      </c>
      <c r="G92" s="133"/>
      <c r="H92" s="133"/>
      <c r="I92" s="133"/>
      <c r="J92" s="133"/>
      <c r="K92" s="133"/>
      <c r="L92" s="133"/>
      <c r="M92" s="134">
        <f>M97+M107+M108</f>
        <v>331501.32</v>
      </c>
      <c r="N92" s="134">
        <v>649286</v>
      </c>
      <c r="O92" s="134">
        <v>0</v>
      </c>
      <c r="P92" s="134">
        <v>649286</v>
      </c>
      <c r="Q92" s="134">
        <v>0</v>
      </c>
      <c r="R92" s="134">
        <v>649286</v>
      </c>
      <c r="S92" s="134">
        <v>0</v>
      </c>
      <c r="T92" s="134">
        <f>T97+T107+T108</f>
        <v>281244.32</v>
      </c>
      <c r="U92" s="134">
        <f aca="true" t="shared" si="9" ref="U92:U116">M92-T92</f>
        <v>50257</v>
      </c>
    </row>
    <row r="93" spans="1:21" s="33" customFormat="1" ht="12.75" customHeight="1" hidden="1">
      <c r="A93" s="131" t="s">
        <v>280</v>
      </c>
      <c r="B93" s="133" t="s">
        <v>131</v>
      </c>
      <c r="C93" s="133" t="s">
        <v>279</v>
      </c>
      <c r="D93" s="133" t="s">
        <v>281</v>
      </c>
      <c r="E93" s="133" t="s">
        <v>282</v>
      </c>
      <c r="F93" s="133" t="s">
        <v>211</v>
      </c>
      <c r="G93" s="133"/>
      <c r="H93" s="133"/>
      <c r="I93" s="133"/>
      <c r="J93" s="133"/>
      <c r="K93" s="133"/>
      <c r="L93" s="133"/>
      <c r="M93" s="134">
        <v>200000</v>
      </c>
      <c r="N93" s="134">
        <v>200000</v>
      </c>
      <c r="O93" s="134">
        <v>0</v>
      </c>
      <c r="P93" s="134">
        <v>200000</v>
      </c>
      <c r="Q93" s="134">
        <v>0</v>
      </c>
      <c r="R93" s="134">
        <v>200000</v>
      </c>
      <c r="S93" s="134">
        <v>0</v>
      </c>
      <c r="T93" s="134">
        <v>0</v>
      </c>
      <c r="U93" s="134">
        <f t="shared" si="9"/>
        <v>200000</v>
      </c>
    </row>
    <row r="94" spans="1:21" s="33" customFormat="1" ht="12.75" customHeight="1" hidden="1">
      <c r="A94" s="131" t="s">
        <v>283</v>
      </c>
      <c r="B94" s="133" t="s">
        <v>131</v>
      </c>
      <c r="C94" s="133" t="s">
        <v>279</v>
      </c>
      <c r="D94" s="133" t="s">
        <v>281</v>
      </c>
      <c r="E94" s="133" t="s">
        <v>282</v>
      </c>
      <c r="F94" s="133" t="s">
        <v>284</v>
      </c>
      <c r="G94" s="133"/>
      <c r="H94" s="133"/>
      <c r="I94" s="133"/>
      <c r="J94" s="133"/>
      <c r="K94" s="133"/>
      <c r="L94" s="133"/>
      <c r="M94" s="134" t="e">
        <f>M95+M96+M100+M101+M102+M103+#REF!+M104</f>
        <v>#REF!</v>
      </c>
      <c r="N94" s="134" t="e">
        <f>N95+N96+N100+N101+N102+N103+#REF!+N104</f>
        <v>#REF!</v>
      </c>
      <c r="O94" s="134" t="e">
        <f>O95+O96+O100+O101+O102+O103+#REF!+O104</f>
        <v>#REF!</v>
      </c>
      <c r="P94" s="134" t="e">
        <f>P95+P96+P100+P101+P102+P103+#REF!+P104</f>
        <v>#REF!</v>
      </c>
      <c r="Q94" s="134" t="e">
        <f>Q95+Q96+Q100+Q101+Q102+Q103+#REF!+Q104</f>
        <v>#REF!</v>
      </c>
      <c r="R94" s="134" t="e">
        <f>R95+R96+R100+R101+R102+R103+#REF!+R104</f>
        <v>#REF!</v>
      </c>
      <c r="S94" s="134" t="e">
        <f>S95+S96+S100+S101+S102+S103+#REF!+S104</f>
        <v>#REF!</v>
      </c>
      <c r="T94" s="134">
        <v>0</v>
      </c>
      <c r="U94" s="134" t="e">
        <f t="shared" si="9"/>
        <v>#REF!</v>
      </c>
    </row>
    <row r="95" spans="1:21" s="33" customFormat="1" ht="12.75" customHeight="1" hidden="1">
      <c r="A95" s="131" t="s">
        <v>285</v>
      </c>
      <c r="B95" s="133" t="s">
        <v>131</v>
      </c>
      <c r="C95" s="133" t="s">
        <v>279</v>
      </c>
      <c r="D95" s="133" t="s">
        <v>281</v>
      </c>
      <c r="E95" s="133" t="s">
        <v>282</v>
      </c>
      <c r="F95" s="133" t="s">
        <v>284</v>
      </c>
      <c r="G95" s="133" t="s">
        <v>286</v>
      </c>
      <c r="H95" s="133"/>
      <c r="I95" s="133"/>
      <c r="J95" s="133"/>
      <c r="K95" s="133"/>
      <c r="L95" s="133"/>
      <c r="M95" s="134">
        <v>103000</v>
      </c>
      <c r="N95" s="134">
        <v>103000</v>
      </c>
      <c r="O95" s="134">
        <v>0</v>
      </c>
      <c r="P95" s="134">
        <v>103000</v>
      </c>
      <c r="Q95" s="134">
        <v>0</v>
      </c>
      <c r="R95" s="134">
        <v>103000</v>
      </c>
      <c r="S95" s="134">
        <v>0</v>
      </c>
      <c r="T95" s="134">
        <v>0</v>
      </c>
      <c r="U95" s="134">
        <f t="shared" si="9"/>
        <v>103000</v>
      </c>
    </row>
    <row r="96" spans="1:21" s="33" customFormat="1" ht="21.75" customHeight="1" hidden="1">
      <c r="A96" s="131" t="s">
        <v>287</v>
      </c>
      <c r="B96" s="133" t="s">
        <v>131</v>
      </c>
      <c r="C96" s="133" t="s">
        <v>279</v>
      </c>
      <c r="D96" s="133" t="s">
        <v>281</v>
      </c>
      <c r="E96" s="133" t="s">
        <v>282</v>
      </c>
      <c r="F96" s="133" t="s">
        <v>284</v>
      </c>
      <c r="G96" s="133" t="s">
        <v>288</v>
      </c>
      <c r="H96" s="133"/>
      <c r="I96" s="133"/>
      <c r="J96" s="133"/>
      <c r="K96" s="133"/>
      <c r="L96" s="133"/>
      <c r="M96" s="134">
        <v>14000</v>
      </c>
      <c r="N96" s="134">
        <v>10000</v>
      </c>
      <c r="O96" s="134">
        <v>0</v>
      </c>
      <c r="P96" s="134">
        <v>10000</v>
      </c>
      <c r="Q96" s="134">
        <v>0</v>
      </c>
      <c r="R96" s="134">
        <v>10000</v>
      </c>
      <c r="S96" s="134">
        <v>0</v>
      </c>
      <c r="T96" s="134">
        <v>0</v>
      </c>
      <c r="U96" s="134">
        <f t="shared" si="9"/>
        <v>14000</v>
      </c>
    </row>
    <row r="97" spans="1:21" s="33" customFormat="1" ht="51.75" customHeight="1">
      <c r="A97" s="131" t="s">
        <v>325</v>
      </c>
      <c r="B97" s="133" t="s">
        <v>131</v>
      </c>
      <c r="C97" s="133" t="s">
        <v>279</v>
      </c>
      <c r="D97" s="133" t="s">
        <v>281</v>
      </c>
      <c r="E97" s="133" t="s">
        <v>282</v>
      </c>
      <c r="F97" s="133" t="s">
        <v>284</v>
      </c>
      <c r="G97" s="133"/>
      <c r="H97" s="133"/>
      <c r="I97" s="133"/>
      <c r="J97" s="133"/>
      <c r="K97" s="133"/>
      <c r="L97" s="133"/>
      <c r="M97" s="134">
        <f>M98+M99+M100+M101+M102+M103+M106</f>
        <v>121594.31999999999</v>
      </c>
      <c r="N97" s="134"/>
      <c r="O97" s="134"/>
      <c r="P97" s="134"/>
      <c r="Q97" s="134"/>
      <c r="R97" s="134"/>
      <c r="S97" s="134"/>
      <c r="T97" s="134">
        <f>T98+T99+T100+T101+T102+T103+T106</f>
        <v>121594.31999999999</v>
      </c>
      <c r="U97" s="134">
        <f>M97-T97</f>
        <v>0</v>
      </c>
    </row>
    <row r="98" spans="1:21" s="33" customFormat="1" ht="15" customHeight="1">
      <c r="A98" s="135" t="s">
        <v>220</v>
      </c>
      <c r="B98" s="133" t="s">
        <v>131</v>
      </c>
      <c r="C98" s="133" t="s">
        <v>279</v>
      </c>
      <c r="D98" s="133" t="s">
        <v>281</v>
      </c>
      <c r="E98" s="133" t="s">
        <v>282</v>
      </c>
      <c r="F98" s="133" t="s">
        <v>284</v>
      </c>
      <c r="G98" s="133"/>
      <c r="H98" s="133"/>
      <c r="I98" s="133"/>
      <c r="J98" s="133"/>
      <c r="K98" s="133"/>
      <c r="L98" s="133" t="s">
        <v>326</v>
      </c>
      <c r="M98" s="134">
        <v>59513.2</v>
      </c>
      <c r="N98" s="134"/>
      <c r="O98" s="134"/>
      <c r="P98" s="134"/>
      <c r="Q98" s="134"/>
      <c r="R98" s="134"/>
      <c r="S98" s="134"/>
      <c r="T98" s="134">
        <v>59513.2</v>
      </c>
      <c r="U98" s="134">
        <f>M98-T98</f>
        <v>0</v>
      </c>
    </row>
    <row r="99" spans="1:21" s="33" customFormat="1" ht="26.25" customHeight="1">
      <c r="A99" s="131" t="s">
        <v>223</v>
      </c>
      <c r="B99" s="133" t="s">
        <v>131</v>
      </c>
      <c r="C99" s="133" t="s">
        <v>279</v>
      </c>
      <c r="D99" s="133" t="s">
        <v>281</v>
      </c>
      <c r="E99" s="133" t="s">
        <v>282</v>
      </c>
      <c r="F99" s="133" t="s">
        <v>284</v>
      </c>
      <c r="G99" s="133"/>
      <c r="H99" s="133"/>
      <c r="I99" s="133"/>
      <c r="J99" s="133"/>
      <c r="K99" s="133"/>
      <c r="L99" s="133" t="s">
        <v>327</v>
      </c>
      <c r="M99" s="134">
        <v>1956.44</v>
      </c>
      <c r="N99" s="134"/>
      <c r="O99" s="134"/>
      <c r="P99" s="134"/>
      <c r="Q99" s="134"/>
      <c r="R99" s="134"/>
      <c r="S99" s="134"/>
      <c r="T99" s="134">
        <v>1956.44</v>
      </c>
      <c r="U99" s="134">
        <f>M99-T99</f>
        <v>0</v>
      </c>
    </row>
    <row r="100" spans="1:21" s="33" customFormat="1" ht="23.25" customHeight="1">
      <c r="A100" s="131" t="s">
        <v>289</v>
      </c>
      <c r="B100" s="133" t="s">
        <v>131</v>
      </c>
      <c r="C100" s="133" t="s">
        <v>279</v>
      </c>
      <c r="D100" s="133" t="s">
        <v>281</v>
      </c>
      <c r="E100" s="133" t="s">
        <v>282</v>
      </c>
      <c r="F100" s="133" t="s">
        <v>284</v>
      </c>
      <c r="G100" s="133" t="s">
        <v>233</v>
      </c>
      <c r="H100" s="133"/>
      <c r="I100" s="133"/>
      <c r="J100" s="133"/>
      <c r="K100" s="133"/>
      <c r="L100" s="133" t="s">
        <v>330</v>
      </c>
      <c r="M100" s="134">
        <v>1457.28</v>
      </c>
      <c r="N100" s="134">
        <v>20000</v>
      </c>
      <c r="O100" s="134">
        <v>0</v>
      </c>
      <c r="P100" s="134">
        <v>20000</v>
      </c>
      <c r="Q100" s="134">
        <v>0</v>
      </c>
      <c r="R100" s="134">
        <v>20000</v>
      </c>
      <c r="S100" s="134">
        <v>0</v>
      </c>
      <c r="T100" s="134">
        <v>1457.28</v>
      </c>
      <c r="U100" s="134">
        <f t="shared" si="9"/>
        <v>0</v>
      </c>
    </row>
    <row r="101" spans="1:21" s="33" customFormat="1" ht="26.25" customHeight="1">
      <c r="A101" s="131" t="s">
        <v>290</v>
      </c>
      <c r="B101" s="133" t="s">
        <v>131</v>
      </c>
      <c r="C101" s="133" t="s">
        <v>279</v>
      </c>
      <c r="D101" s="133" t="s">
        <v>281</v>
      </c>
      <c r="E101" s="133" t="s">
        <v>282</v>
      </c>
      <c r="F101" s="133" t="s">
        <v>284</v>
      </c>
      <c r="G101" s="133" t="s">
        <v>291</v>
      </c>
      <c r="H101" s="133"/>
      <c r="I101" s="133"/>
      <c r="J101" s="133"/>
      <c r="K101" s="133"/>
      <c r="L101" s="133" t="s">
        <v>328</v>
      </c>
      <c r="M101" s="134">
        <v>50195.04</v>
      </c>
      <c r="N101" s="134">
        <v>10000</v>
      </c>
      <c r="O101" s="134">
        <v>0</v>
      </c>
      <c r="P101" s="134">
        <v>10000</v>
      </c>
      <c r="Q101" s="134">
        <v>0</v>
      </c>
      <c r="R101" s="134">
        <v>10000</v>
      </c>
      <c r="S101" s="134">
        <v>0</v>
      </c>
      <c r="T101" s="134">
        <v>50195.04</v>
      </c>
      <c r="U101" s="134">
        <f t="shared" si="9"/>
        <v>0</v>
      </c>
    </row>
    <row r="102" spans="1:21" s="33" customFormat="1" ht="25.5" customHeight="1">
      <c r="A102" s="131" t="s">
        <v>292</v>
      </c>
      <c r="B102" s="133" t="s">
        <v>131</v>
      </c>
      <c r="C102" s="133" t="s">
        <v>279</v>
      </c>
      <c r="D102" s="133" t="s">
        <v>281</v>
      </c>
      <c r="E102" s="133" t="s">
        <v>282</v>
      </c>
      <c r="F102" s="133" t="s">
        <v>284</v>
      </c>
      <c r="G102" s="133" t="s">
        <v>293</v>
      </c>
      <c r="H102" s="133"/>
      <c r="I102" s="133"/>
      <c r="J102" s="133"/>
      <c r="K102" s="133"/>
      <c r="L102" s="133" t="s">
        <v>329</v>
      </c>
      <c r="M102" s="134">
        <v>0</v>
      </c>
      <c r="N102" s="134">
        <v>10000</v>
      </c>
      <c r="O102" s="134">
        <v>0</v>
      </c>
      <c r="P102" s="134">
        <v>10000</v>
      </c>
      <c r="Q102" s="134">
        <v>0</v>
      </c>
      <c r="R102" s="134">
        <v>10000</v>
      </c>
      <c r="S102" s="134">
        <v>0</v>
      </c>
      <c r="T102" s="134">
        <v>0</v>
      </c>
      <c r="U102" s="134">
        <f t="shared" si="9"/>
        <v>0</v>
      </c>
    </row>
    <row r="103" spans="1:21" s="33" customFormat="1" ht="16.5" customHeight="1">
      <c r="A103" s="131" t="s">
        <v>294</v>
      </c>
      <c r="B103" s="133" t="s">
        <v>131</v>
      </c>
      <c r="C103" s="133" t="s">
        <v>279</v>
      </c>
      <c r="D103" s="133" t="s">
        <v>281</v>
      </c>
      <c r="E103" s="133" t="s">
        <v>282</v>
      </c>
      <c r="F103" s="133" t="s">
        <v>284</v>
      </c>
      <c r="G103" s="133" t="s">
        <v>295</v>
      </c>
      <c r="H103" s="133"/>
      <c r="I103" s="133"/>
      <c r="J103" s="133"/>
      <c r="K103" s="133"/>
      <c r="L103" s="133" t="s">
        <v>331</v>
      </c>
      <c r="M103" s="134">
        <v>8472.36</v>
      </c>
      <c r="N103" s="134">
        <v>40000</v>
      </c>
      <c r="O103" s="134">
        <v>0</v>
      </c>
      <c r="P103" s="134">
        <v>40000</v>
      </c>
      <c r="Q103" s="134">
        <v>0</v>
      </c>
      <c r="R103" s="134">
        <v>40000</v>
      </c>
      <c r="S103" s="134">
        <v>0</v>
      </c>
      <c r="T103" s="134">
        <v>8472.36</v>
      </c>
      <c r="U103" s="134">
        <f t="shared" si="9"/>
        <v>0</v>
      </c>
    </row>
    <row r="104" spans="1:21" s="33" customFormat="1" ht="12.75" customHeight="1" hidden="1">
      <c r="A104" s="131" t="s">
        <v>296</v>
      </c>
      <c r="B104" s="133" t="s">
        <v>131</v>
      </c>
      <c r="C104" s="133" t="s">
        <v>279</v>
      </c>
      <c r="D104" s="133" t="s">
        <v>281</v>
      </c>
      <c r="E104" s="133" t="s">
        <v>282</v>
      </c>
      <c r="F104" s="133" t="s">
        <v>284</v>
      </c>
      <c r="G104" s="133" t="s">
        <v>297</v>
      </c>
      <c r="H104" s="133"/>
      <c r="I104" s="133"/>
      <c r="J104" s="133"/>
      <c r="K104" s="133"/>
      <c r="L104" s="133"/>
      <c r="M104" s="134">
        <v>1000</v>
      </c>
      <c r="N104" s="134">
        <v>5000</v>
      </c>
      <c r="O104" s="134">
        <v>0</v>
      </c>
      <c r="P104" s="134">
        <v>5000</v>
      </c>
      <c r="Q104" s="134">
        <v>0</v>
      </c>
      <c r="R104" s="134">
        <v>5000</v>
      </c>
      <c r="S104" s="134">
        <v>0</v>
      </c>
      <c r="T104" s="134">
        <v>0</v>
      </c>
      <c r="U104" s="134">
        <f t="shared" si="9"/>
        <v>1000</v>
      </c>
    </row>
    <row r="105" spans="1:21" s="33" customFormat="1" ht="12.75" customHeight="1" hidden="1">
      <c r="A105" s="131" t="s">
        <v>250</v>
      </c>
      <c r="B105" s="133" t="s">
        <v>131</v>
      </c>
      <c r="C105" s="133" t="s">
        <v>279</v>
      </c>
      <c r="D105" s="133" t="s">
        <v>298</v>
      </c>
      <c r="E105" s="133" t="s">
        <v>252</v>
      </c>
      <c r="F105" s="133" t="s">
        <v>211</v>
      </c>
      <c r="G105" s="133"/>
      <c r="H105" s="133"/>
      <c r="I105" s="133"/>
      <c r="J105" s="133"/>
      <c r="K105" s="133"/>
      <c r="L105" s="133"/>
      <c r="M105" s="134">
        <v>446106</v>
      </c>
      <c r="N105" s="134">
        <v>446106</v>
      </c>
      <c r="O105" s="134">
        <v>0</v>
      </c>
      <c r="P105" s="134">
        <v>446106</v>
      </c>
      <c r="Q105" s="134">
        <v>0</v>
      </c>
      <c r="R105" s="134">
        <v>446106</v>
      </c>
      <c r="S105" s="134">
        <v>0</v>
      </c>
      <c r="T105" s="134">
        <v>0</v>
      </c>
      <c r="U105" s="134">
        <f t="shared" si="9"/>
        <v>446106</v>
      </c>
    </row>
    <row r="106" spans="1:21" s="33" customFormat="1" ht="37.5" customHeight="1">
      <c r="A106" s="131" t="s">
        <v>296</v>
      </c>
      <c r="B106" s="133" t="s">
        <v>131</v>
      </c>
      <c r="C106" s="133" t="s">
        <v>279</v>
      </c>
      <c r="D106" s="133" t="s">
        <v>281</v>
      </c>
      <c r="E106" s="133" t="s">
        <v>282</v>
      </c>
      <c r="F106" s="133" t="s">
        <v>284</v>
      </c>
      <c r="G106" s="133"/>
      <c r="H106" s="133"/>
      <c r="I106" s="133"/>
      <c r="J106" s="133"/>
      <c r="K106" s="133"/>
      <c r="L106" s="133" t="s">
        <v>332</v>
      </c>
      <c r="M106" s="134">
        <v>0</v>
      </c>
      <c r="N106" s="134"/>
      <c r="O106" s="134"/>
      <c r="P106" s="134"/>
      <c r="Q106" s="134"/>
      <c r="R106" s="134"/>
      <c r="S106" s="134"/>
      <c r="T106" s="134">
        <v>0</v>
      </c>
      <c r="U106" s="134">
        <f t="shared" si="9"/>
        <v>0</v>
      </c>
    </row>
    <row r="107" spans="1:21" s="33" customFormat="1" ht="46.5" customHeight="1">
      <c r="A107" s="131" t="s">
        <v>253</v>
      </c>
      <c r="B107" s="133" t="s">
        <v>131</v>
      </c>
      <c r="C107" s="133" t="s">
        <v>279</v>
      </c>
      <c r="D107" s="133" t="s">
        <v>298</v>
      </c>
      <c r="E107" s="133" t="s">
        <v>252</v>
      </c>
      <c r="F107" s="133" t="s">
        <v>254</v>
      </c>
      <c r="G107" s="133"/>
      <c r="H107" s="133"/>
      <c r="I107" s="133"/>
      <c r="J107" s="133"/>
      <c r="K107" s="133"/>
      <c r="L107" s="133"/>
      <c r="M107" s="134">
        <v>200367</v>
      </c>
      <c r="N107" s="134"/>
      <c r="O107" s="134"/>
      <c r="P107" s="134"/>
      <c r="Q107" s="134"/>
      <c r="R107" s="134"/>
      <c r="S107" s="134"/>
      <c r="T107" s="134">
        <v>158060</v>
      </c>
      <c r="U107" s="134">
        <f t="shared" si="9"/>
        <v>42307</v>
      </c>
    </row>
    <row r="108" spans="1:21" s="33" customFormat="1" ht="27" customHeight="1">
      <c r="A108" s="131" t="s">
        <v>250</v>
      </c>
      <c r="B108" s="133" t="s">
        <v>131</v>
      </c>
      <c r="C108" s="133" t="s">
        <v>279</v>
      </c>
      <c r="D108" s="133" t="s">
        <v>299</v>
      </c>
      <c r="E108" s="133" t="s">
        <v>252</v>
      </c>
      <c r="F108" s="133" t="s">
        <v>254</v>
      </c>
      <c r="G108" s="133"/>
      <c r="H108" s="133"/>
      <c r="I108" s="133"/>
      <c r="J108" s="133"/>
      <c r="K108" s="133"/>
      <c r="L108" s="133"/>
      <c r="M108" s="134">
        <v>9540</v>
      </c>
      <c r="N108" s="134">
        <v>446106</v>
      </c>
      <c r="O108" s="134">
        <v>0</v>
      </c>
      <c r="P108" s="134">
        <v>446106</v>
      </c>
      <c r="Q108" s="134">
        <v>0</v>
      </c>
      <c r="R108" s="134">
        <v>446106</v>
      </c>
      <c r="S108" s="134">
        <v>0</v>
      </c>
      <c r="T108" s="134">
        <v>1590</v>
      </c>
      <c r="U108" s="134">
        <f t="shared" si="9"/>
        <v>7950</v>
      </c>
    </row>
    <row r="109" spans="1:21" s="33" customFormat="1" ht="12" customHeight="1" hidden="1">
      <c r="A109" s="131" t="s">
        <v>222</v>
      </c>
      <c r="B109" s="133" t="s">
        <v>208</v>
      </c>
      <c r="C109" s="133" t="s">
        <v>279</v>
      </c>
      <c r="D109" s="133" t="s">
        <v>298</v>
      </c>
      <c r="E109" s="133" t="s">
        <v>252</v>
      </c>
      <c r="F109" s="133" t="s">
        <v>254</v>
      </c>
      <c r="G109" s="133"/>
      <c r="H109" s="133"/>
      <c r="I109" s="133"/>
      <c r="J109" s="133"/>
      <c r="K109" s="133"/>
      <c r="L109" s="133"/>
      <c r="M109" s="134">
        <v>446106</v>
      </c>
      <c r="N109" s="134">
        <v>446106</v>
      </c>
      <c r="O109" s="134">
        <v>0</v>
      </c>
      <c r="P109" s="134">
        <v>446106</v>
      </c>
      <c r="Q109" s="134">
        <v>0</v>
      </c>
      <c r="R109" s="134">
        <v>446106</v>
      </c>
      <c r="S109" s="134">
        <v>0</v>
      </c>
      <c r="T109" s="134"/>
      <c r="U109" s="134">
        <f t="shared" si="9"/>
        <v>446106</v>
      </c>
    </row>
    <row r="110" spans="1:21" s="33" customFormat="1" ht="48" customHeight="1">
      <c r="A110" s="131" t="s">
        <v>309</v>
      </c>
      <c r="B110" s="133"/>
      <c r="C110" s="133" t="s">
        <v>279</v>
      </c>
      <c r="D110" s="133" t="s">
        <v>333</v>
      </c>
      <c r="E110" s="133" t="s">
        <v>211</v>
      </c>
      <c r="F110" s="133" t="s">
        <v>211</v>
      </c>
      <c r="G110" s="133"/>
      <c r="H110" s="133"/>
      <c r="I110" s="133"/>
      <c r="J110" s="133"/>
      <c r="K110" s="133"/>
      <c r="L110" s="133"/>
      <c r="M110" s="134">
        <v>-52896.51</v>
      </c>
      <c r="N110" s="134">
        <v>3180</v>
      </c>
      <c r="O110" s="134">
        <v>0</v>
      </c>
      <c r="P110" s="134">
        <v>3180</v>
      </c>
      <c r="Q110" s="134">
        <v>0</v>
      </c>
      <c r="R110" s="134">
        <v>3180</v>
      </c>
      <c r="S110" s="134">
        <v>0</v>
      </c>
      <c r="T110" s="134">
        <f>Доходы!E16-Расходы!T4</f>
        <v>-51986.51000000024</v>
      </c>
      <c r="U110" s="134">
        <f>M110-T110</f>
        <v>-909.9999999997599</v>
      </c>
    </row>
    <row r="111" spans="1:21" s="33" customFormat="1" ht="11.25" customHeight="1" hidden="1">
      <c r="A111" s="120" t="s">
        <v>253</v>
      </c>
      <c r="B111" s="118" t="s">
        <v>208</v>
      </c>
      <c r="C111" s="118" t="s">
        <v>279</v>
      </c>
      <c r="D111" s="118" t="s">
        <v>299</v>
      </c>
      <c r="E111" s="118" t="s">
        <v>252</v>
      </c>
      <c r="F111" s="118" t="s">
        <v>254</v>
      </c>
      <c r="G111" s="118"/>
      <c r="H111" s="118"/>
      <c r="I111" s="118"/>
      <c r="J111" s="118"/>
      <c r="K111" s="118"/>
      <c r="L111" s="118"/>
      <c r="M111" s="119">
        <v>3180</v>
      </c>
      <c r="N111" s="119">
        <v>3180</v>
      </c>
      <c r="O111" s="119">
        <v>0</v>
      </c>
      <c r="P111" s="119">
        <v>3180</v>
      </c>
      <c r="Q111" s="119">
        <v>0</v>
      </c>
      <c r="R111" s="119">
        <v>3180</v>
      </c>
      <c r="S111" s="119">
        <v>0</v>
      </c>
      <c r="T111" s="119">
        <v>0</v>
      </c>
      <c r="U111" s="119">
        <f t="shared" si="9"/>
        <v>3180</v>
      </c>
    </row>
    <row r="112" spans="1:21" s="33" customFormat="1" ht="12.75" customHeight="1" hidden="1">
      <c r="A112" s="120" t="s">
        <v>222</v>
      </c>
      <c r="B112" s="118" t="s">
        <v>208</v>
      </c>
      <c r="C112" s="118" t="s">
        <v>279</v>
      </c>
      <c r="D112" s="118" t="s">
        <v>299</v>
      </c>
      <c r="E112" s="118" t="s">
        <v>252</v>
      </c>
      <c r="F112" s="118" t="s">
        <v>254</v>
      </c>
      <c r="G112" s="118"/>
      <c r="H112" s="118"/>
      <c r="I112" s="118"/>
      <c r="J112" s="118"/>
      <c r="K112" s="118"/>
      <c r="L112" s="118"/>
      <c r="M112" s="119">
        <v>3180</v>
      </c>
      <c r="N112" s="119">
        <v>3180</v>
      </c>
      <c r="O112" s="119">
        <v>0</v>
      </c>
      <c r="P112" s="119">
        <v>3180</v>
      </c>
      <c r="Q112" s="119">
        <v>0</v>
      </c>
      <c r="R112" s="119">
        <v>3180</v>
      </c>
      <c r="S112" s="119">
        <v>0</v>
      </c>
      <c r="T112" s="119"/>
      <c r="U112" s="119">
        <f t="shared" si="9"/>
        <v>3180</v>
      </c>
    </row>
    <row r="113" spans="1:21" s="33" customFormat="1" ht="12.75" customHeight="1" hidden="1">
      <c r="A113" s="120" t="s">
        <v>300</v>
      </c>
      <c r="B113" s="118" t="s">
        <v>208</v>
      </c>
      <c r="C113" s="118" t="s">
        <v>301</v>
      </c>
      <c r="D113" s="118" t="s">
        <v>210</v>
      </c>
      <c r="E113" s="118" t="s">
        <v>211</v>
      </c>
      <c r="F113" s="118" t="s">
        <v>211</v>
      </c>
      <c r="G113" s="118"/>
      <c r="H113" s="118"/>
      <c r="I113" s="118"/>
      <c r="J113" s="118"/>
      <c r="K113" s="118"/>
      <c r="L113" s="118"/>
      <c r="M113" s="119">
        <v>185400</v>
      </c>
      <c r="N113" s="119">
        <v>185400</v>
      </c>
      <c r="O113" s="119">
        <v>0</v>
      </c>
      <c r="P113" s="119">
        <v>185400</v>
      </c>
      <c r="Q113" s="119">
        <v>0</v>
      </c>
      <c r="R113" s="119">
        <v>185400</v>
      </c>
      <c r="S113" s="119">
        <v>0</v>
      </c>
      <c r="T113" s="119">
        <v>0</v>
      </c>
      <c r="U113" s="119">
        <f t="shared" si="9"/>
        <v>185400</v>
      </c>
    </row>
    <row r="114" spans="1:21" s="33" customFormat="1" ht="12.75" customHeight="1" hidden="1">
      <c r="A114" s="120" t="s">
        <v>302</v>
      </c>
      <c r="B114" s="118" t="s">
        <v>208</v>
      </c>
      <c r="C114" s="118" t="s">
        <v>303</v>
      </c>
      <c r="D114" s="118" t="s">
        <v>210</v>
      </c>
      <c r="E114" s="118" t="s">
        <v>211</v>
      </c>
      <c r="F114" s="118" t="s">
        <v>211</v>
      </c>
      <c r="G114" s="118"/>
      <c r="H114" s="118"/>
      <c r="I114" s="118"/>
      <c r="J114" s="118"/>
      <c r="K114" s="118"/>
      <c r="L114" s="118"/>
      <c r="M114" s="119">
        <v>185400</v>
      </c>
      <c r="N114" s="119">
        <v>185400</v>
      </c>
      <c r="O114" s="119">
        <v>0</v>
      </c>
      <c r="P114" s="119">
        <v>185400</v>
      </c>
      <c r="Q114" s="119">
        <v>0</v>
      </c>
      <c r="R114" s="119">
        <v>185400</v>
      </c>
      <c r="S114" s="119">
        <v>0</v>
      </c>
      <c r="T114" s="119">
        <v>0</v>
      </c>
      <c r="U114" s="119">
        <f t="shared" si="9"/>
        <v>185400</v>
      </c>
    </row>
    <row r="115" spans="1:21" s="33" customFormat="1" ht="12.75" customHeight="1" hidden="1">
      <c r="A115" s="120" t="s">
        <v>304</v>
      </c>
      <c r="B115" s="118" t="s">
        <v>208</v>
      </c>
      <c r="C115" s="118" t="s">
        <v>303</v>
      </c>
      <c r="D115" s="118" t="s">
        <v>305</v>
      </c>
      <c r="E115" s="118" t="s">
        <v>306</v>
      </c>
      <c r="F115" s="118" t="s">
        <v>211</v>
      </c>
      <c r="G115" s="118"/>
      <c r="H115" s="118"/>
      <c r="I115" s="118"/>
      <c r="J115" s="118"/>
      <c r="K115" s="118"/>
      <c r="L115" s="118"/>
      <c r="M115" s="119">
        <v>185400</v>
      </c>
      <c r="N115" s="119">
        <v>185400</v>
      </c>
      <c r="O115" s="119">
        <v>0</v>
      </c>
      <c r="P115" s="119">
        <v>185400</v>
      </c>
      <c r="Q115" s="119">
        <v>0</v>
      </c>
      <c r="R115" s="119">
        <v>185400</v>
      </c>
      <c r="S115" s="119">
        <v>0</v>
      </c>
      <c r="T115" s="119"/>
      <c r="U115" s="119">
        <f t="shared" si="9"/>
        <v>185400</v>
      </c>
    </row>
    <row r="116" spans="1:21" s="33" customFormat="1" ht="12.75" customHeight="1" hidden="1">
      <c r="A116" s="120" t="s">
        <v>307</v>
      </c>
      <c r="B116" s="118" t="s">
        <v>208</v>
      </c>
      <c r="C116" s="118" t="s">
        <v>303</v>
      </c>
      <c r="D116" s="118" t="s">
        <v>305</v>
      </c>
      <c r="E116" s="118" t="s">
        <v>306</v>
      </c>
      <c r="F116" s="118" t="s">
        <v>308</v>
      </c>
      <c r="G116" s="118"/>
      <c r="H116" s="118"/>
      <c r="I116" s="118"/>
      <c r="J116" s="118"/>
      <c r="K116" s="118"/>
      <c r="L116" s="118"/>
      <c r="M116" s="119">
        <v>185400</v>
      </c>
      <c r="N116" s="119">
        <v>185400</v>
      </c>
      <c r="O116" s="119">
        <v>0</v>
      </c>
      <c r="P116" s="119">
        <v>185400</v>
      </c>
      <c r="Q116" s="119">
        <v>0</v>
      </c>
      <c r="R116" s="119">
        <v>185400</v>
      </c>
      <c r="S116" s="119">
        <v>0</v>
      </c>
      <c r="T116" s="119">
        <v>0</v>
      </c>
      <c r="U116" s="119">
        <f t="shared" si="9"/>
        <v>185400</v>
      </c>
    </row>
    <row r="117" spans="1:21" s="33" customFormat="1" ht="12.75" customHeight="1" hidden="1">
      <c r="A117" s="120" t="s">
        <v>309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9">
        <v>0</v>
      </c>
      <c r="N117" s="119"/>
      <c r="O117" s="119"/>
      <c r="P117" s="119"/>
      <c r="Q117" s="119"/>
      <c r="R117" s="119"/>
      <c r="S117" s="119"/>
      <c r="T117" s="121" t="s">
        <v>310</v>
      </c>
      <c r="U117" s="119">
        <f>M117-T117</f>
        <v>47449.52</v>
      </c>
    </row>
    <row r="118" spans="1:21" s="33" customFormat="1" ht="12.75" customHeight="1" hidden="1">
      <c r="A118" s="122" t="s">
        <v>222</v>
      </c>
      <c r="B118" s="118" t="s">
        <v>208</v>
      </c>
      <c r="C118" s="118" t="s">
        <v>303</v>
      </c>
      <c r="D118" s="118" t="s">
        <v>305</v>
      </c>
      <c r="E118" s="118" t="s">
        <v>306</v>
      </c>
      <c r="F118" s="118" t="s">
        <v>308</v>
      </c>
      <c r="G118" s="118"/>
      <c r="H118" s="118"/>
      <c r="I118" s="118"/>
      <c r="J118" s="118"/>
      <c r="K118" s="118"/>
      <c r="L118" s="118"/>
      <c r="M118" s="119">
        <v>185400</v>
      </c>
      <c r="N118" s="119">
        <v>185400</v>
      </c>
      <c r="O118" s="119">
        <v>0</v>
      </c>
      <c r="P118" s="119">
        <v>185400</v>
      </c>
      <c r="Q118" s="119">
        <v>0</v>
      </c>
      <c r="R118" s="119">
        <v>185400</v>
      </c>
      <c r="S118" s="119">
        <v>0</v>
      </c>
      <c r="T118" s="119"/>
      <c r="U118" s="119">
        <v>185400</v>
      </c>
    </row>
    <row r="119" spans="1:21" s="33" customFormat="1" ht="12.75" customHeight="1" hidden="1">
      <c r="A119" s="122" t="s">
        <v>311</v>
      </c>
      <c r="B119" s="118" t="s">
        <v>208</v>
      </c>
      <c r="C119" s="118" t="s">
        <v>312</v>
      </c>
      <c r="D119" s="118" t="s">
        <v>210</v>
      </c>
      <c r="E119" s="118" t="s">
        <v>211</v>
      </c>
      <c r="F119" s="118" t="s">
        <v>211</v>
      </c>
      <c r="G119" s="118"/>
      <c r="H119" s="118"/>
      <c r="I119" s="118"/>
      <c r="J119" s="118"/>
      <c r="K119" s="118"/>
      <c r="L119" s="118"/>
      <c r="M119" s="119">
        <v>0</v>
      </c>
      <c r="N119" s="119">
        <v>0</v>
      </c>
      <c r="O119" s="119">
        <v>0</v>
      </c>
      <c r="P119" s="119">
        <v>0</v>
      </c>
      <c r="Q119" s="119">
        <v>0</v>
      </c>
      <c r="R119" s="119">
        <v>0</v>
      </c>
      <c r="S119" s="119">
        <v>0</v>
      </c>
      <c r="T119" s="119"/>
      <c r="U119" s="119">
        <v>49494</v>
      </c>
    </row>
    <row r="120" spans="1:21" s="33" customFormat="1" ht="12.75" customHeight="1" hidden="1">
      <c r="A120" s="122" t="s">
        <v>313</v>
      </c>
      <c r="B120" s="118" t="s">
        <v>208</v>
      </c>
      <c r="C120" s="118" t="s">
        <v>312</v>
      </c>
      <c r="D120" s="118" t="s">
        <v>314</v>
      </c>
      <c r="E120" s="118" t="s">
        <v>211</v>
      </c>
      <c r="F120" s="118" t="s">
        <v>211</v>
      </c>
      <c r="G120" s="118"/>
      <c r="H120" s="118"/>
      <c r="I120" s="118"/>
      <c r="J120" s="118"/>
      <c r="K120" s="118"/>
      <c r="L120" s="118"/>
      <c r="M120" s="119">
        <v>0</v>
      </c>
      <c r="N120" s="119">
        <v>0</v>
      </c>
      <c r="O120" s="119">
        <v>0</v>
      </c>
      <c r="P120" s="119">
        <v>0</v>
      </c>
      <c r="Q120" s="119">
        <v>0</v>
      </c>
      <c r="R120" s="119">
        <v>0</v>
      </c>
      <c r="S120" s="119">
        <v>0</v>
      </c>
      <c r="T120" s="119"/>
      <c r="U120" s="119">
        <v>49494</v>
      </c>
    </row>
    <row r="121" spans="1:21" s="33" customFormat="1" ht="12.75" customHeight="1" hidden="1">
      <c r="A121" s="122" t="s">
        <v>315</v>
      </c>
      <c r="B121" s="118" t="s">
        <v>208</v>
      </c>
      <c r="C121" s="118" t="s">
        <v>312</v>
      </c>
      <c r="D121" s="118" t="s">
        <v>314</v>
      </c>
      <c r="E121" s="118" t="s">
        <v>316</v>
      </c>
      <c r="F121" s="118" t="s">
        <v>211</v>
      </c>
      <c r="G121" s="118"/>
      <c r="H121" s="118"/>
      <c r="I121" s="118"/>
      <c r="J121" s="118"/>
      <c r="K121" s="118"/>
      <c r="L121" s="118"/>
      <c r="M121" s="119">
        <v>0</v>
      </c>
      <c r="N121" s="119">
        <v>0</v>
      </c>
      <c r="O121" s="119">
        <v>0</v>
      </c>
      <c r="P121" s="119">
        <v>0</v>
      </c>
      <c r="Q121" s="119">
        <v>0</v>
      </c>
      <c r="R121" s="119">
        <v>0</v>
      </c>
      <c r="S121" s="119">
        <v>0</v>
      </c>
      <c r="T121" s="119"/>
      <c r="U121" s="119">
        <v>49494</v>
      </c>
    </row>
    <row r="122" spans="1:21" s="33" customFormat="1" ht="12.75" customHeight="1" hidden="1">
      <c r="A122" s="122" t="s">
        <v>238</v>
      </c>
      <c r="B122" s="118" t="s">
        <v>208</v>
      </c>
      <c r="C122" s="118" t="s">
        <v>312</v>
      </c>
      <c r="D122" s="118" t="s">
        <v>314</v>
      </c>
      <c r="E122" s="118" t="s">
        <v>316</v>
      </c>
      <c r="F122" s="118" t="s">
        <v>239</v>
      </c>
      <c r="G122" s="118"/>
      <c r="H122" s="118"/>
      <c r="I122" s="118"/>
      <c r="J122" s="118"/>
      <c r="K122" s="118"/>
      <c r="L122" s="118"/>
      <c r="M122" s="119">
        <v>0</v>
      </c>
      <c r="N122" s="119">
        <v>0</v>
      </c>
      <c r="O122" s="119">
        <v>0</v>
      </c>
      <c r="P122" s="119">
        <v>0</v>
      </c>
      <c r="Q122" s="119">
        <v>0</v>
      </c>
      <c r="R122" s="119">
        <v>0</v>
      </c>
      <c r="S122" s="119">
        <v>0</v>
      </c>
      <c r="T122" s="119"/>
      <c r="U122" s="119">
        <v>49494</v>
      </c>
    </row>
    <row r="123" spans="1:21" s="33" customFormat="1" ht="12.75" customHeight="1" hidden="1">
      <c r="A123" s="122" t="s">
        <v>222</v>
      </c>
      <c r="B123" s="118" t="s">
        <v>208</v>
      </c>
      <c r="C123" s="118" t="s">
        <v>312</v>
      </c>
      <c r="D123" s="118" t="s">
        <v>314</v>
      </c>
      <c r="E123" s="118" t="s">
        <v>316</v>
      </c>
      <c r="F123" s="118" t="s">
        <v>239</v>
      </c>
      <c r="G123" s="118"/>
      <c r="H123" s="118"/>
      <c r="I123" s="118"/>
      <c r="J123" s="118"/>
      <c r="K123" s="118"/>
      <c r="L123" s="118"/>
      <c r="M123" s="119">
        <v>0</v>
      </c>
      <c r="N123" s="119">
        <v>0</v>
      </c>
      <c r="O123" s="119">
        <v>0</v>
      </c>
      <c r="P123" s="119">
        <v>0</v>
      </c>
      <c r="Q123" s="119">
        <v>0</v>
      </c>
      <c r="R123" s="119">
        <v>0</v>
      </c>
      <c r="S123" s="119">
        <v>0</v>
      </c>
      <c r="T123" s="119"/>
      <c r="U123" s="119">
        <v>49494</v>
      </c>
    </row>
    <row r="124" spans="1:21" s="33" customFormat="1" ht="12.75" customHeight="1" hidden="1">
      <c r="A124" s="153" t="s">
        <v>317</v>
      </c>
      <c r="B124" s="153"/>
      <c r="C124" s="153"/>
      <c r="D124" s="153"/>
      <c r="E124" s="153"/>
      <c r="F124" s="153"/>
      <c r="G124" s="153"/>
      <c r="H124" s="123"/>
      <c r="I124" s="123"/>
      <c r="J124" s="123"/>
      <c r="K124" s="123"/>
      <c r="L124" s="123"/>
      <c r="M124" s="124" t="e">
        <f aca="true" t="shared" si="10" ref="M124:T124">M5+M62+M72+M77+M89+M113</f>
        <v>#REF!</v>
      </c>
      <c r="N124" s="124" t="e">
        <f t="shared" si="10"/>
        <v>#REF!</v>
      </c>
      <c r="O124" s="124" t="e">
        <f t="shared" si="10"/>
        <v>#REF!</v>
      </c>
      <c r="P124" s="124" t="e">
        <f t="shared" si="10"/>
        <v>#REF!</v>
      </c>
      <c r="Q124" s="124" t="e">
        <f t="shared" si="10"/>
        <v>#REF!</v>
      </c>
      <c r="R124" s="124" t="e">
        <f t="shared" si="10"/>
        <v>#REF!</v>
      </c>
      <c r="S124" s="124" t="e">
        <f t="shared" si="10"/>
        <v>#REF!</v>
      </c>
      <c r="T124" s="124">
        <f t="shared" si="10"/>
        <v>1294055.4200000002</v>
      </c>
      <c r="U124" s="124" t="e">
        <f>M124-T124</f>
        <v>#REF!</v>
      </c>
    </row>
    <row r="125" spans="1:21" s="33" customFormat="1" ht="21.75" customHeight="1" hidden="1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6"/>
      <c r="N125" s="126"/>
      <c r="O125" s="126"/>
      <c r="P125" s="126"/>
      <c r="Q125" s="126"/>
      <c r="R125" s="126"/>
      <c r="S125" s="126"/>
      <c r="T125" s="126"/>
      <c r="U125" s="126"/>
    </row>
    <row r="126" spans="1:6" s="33" customFormat="1" ht="12.75" hidden="1">
      <c r="A126" s="35"/>
      <c r="B126" s="38"/>
      <c r="C126" s="37"/>
      <c r="D126" s="36"/>
      <c r="E126" s="36"/>
      <c r="F126" s="32"/>
    </row>
    <row r="127" spans="4:6" s="17" customFormat="1" ht="12.75">
      <c r="D127" s="24"/>
      <c r="E127" s="24"/>
      <c r="F127" s="24"/>
    </row>
    <row r="132" ht="12.75">
      <c r="D132" s="41"/>
    </row>
  </sheetData>
  <sheetProtection/>
  <mergeCells count="3">
    <mergeCell ref="A1:U1"/>
    <mergeCell ref="A2:U2"/>
    <mergeCell ref="A124:G124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0">
      <selection activeCell="C25" sqref="C25"/>
    </sheetView>
  </sheetViews>
  <sheetFormatPr defaultColWidth="9.00390625" defaultRowHeight="12.75"/>
  <cols>
    <col min="1" max="1" width="30.75390625" style="0" customWidth="1"/>
    <col min="2" max="2" width="5.125" style="0" customWidth="1"/>
    <col min="3" max="3" width="19.75390625" style="0" customWidth="1"/>
    <col min="4" max="4" width="11.25390625" style="0" customWidth="1"/>
    <col min="5" max="5" width="10.75390625" style="0" customWidth="1"/>
    <col min="6" max="6" width="12.875" style="0" customWidth="1"/>
  </cols>
  <sheetData>
    <row r="1" spans="1:6" ht="15">
      <c r="A1" s="155"/>
      <c r="B1" s="155"/>
      <c r="C1" s="155"/>
      <c r="D1" s="155"/>
      <c r="E1" s="155"/>
      <c r="F1" s="155"/>
    </row>
    <row r="2" spans="1:6" ht="12.75">
      <c r="A2" s="66"/>
      <c r="B2" s="67"/>
      <c r="C2" s="68"/>
      <c r="D2" s="69"/>
      <c r="E2" s="70"/>
      <c r="F2" s="71" t="s">
        <v>94</v>
      </c>
    </row>
    <row r="3" spans="1:6" ht="15">
      <c r="A3" s="72" t="s">
        <v>95</v>
      </c>
      <c r="C3" s="73"/>
      <c r="D3" s="74"/>
      <c r="E3" s="75"/>
      <c r="F3" s="76"/>
    </row>
    <row r="4" spans="1:6" ht="12.75">
      <c r="A4" s="14"/>
      <c r="B4" s="77"/>
      <c r="C4" s="78"/>
      <c r="D4" s="79"/>
      <c r="E4" s="79"/>
      <c r="F4" s="78"/>
    </row>
    <row r="5" spans="1:6" ht="12.75">
      <c r="A5" s="156" t="s">
        <v>4</v>
      </c>
      <c r="B5" s="159" t="s">
        <v>16</v>
      </c>
      <c r="C5" s="142" t="s">
        <v>96</v>
      </c>
      <c r="D5" s="147" t="s">
        <v>97</v>
      </c>
      <c r="E5" s="164" t="s">
        <v>9</v>
      </c>
      <c r="F5" s="167" t="s">
        <v>98</v>
      </c>
    </row>
    <row r="6" spans="1:6" ht="12.75">
      <c r="A6" s="157"/>
      <c r="B6" s="160"/>
      <c r="C6" s="162"/>
      <c r="D6" s="143"/>
      <c r="E6" s="165"/>
      <c r="F6" s="168"/>
    </row>
    <row r="7" spans="1:6" ht="12.75">
      <c r="A7" s="157"/>
      <c r="B7" s="160"/>
      <c r="C7" s="162"/>
      <c r="D7" s="143"/>
      <c r="E7" s="165"/>
      <c r="F7" s="169"/>
    </row>
    <row r="8" spans="1:6" ht="12.75">
      <c r="A8" s="157"/>
      <c r="B8" s="160"/>
      <c r="C8" s="162"/>
      <c r="D8" s="143"/>
      <c r="E8" s="165"/>
      <c r="F8" s="169"/>
    </row>
    <row r="9" spans="1:6" ht="12.75">
      <c r="A9" s="158"/>
      <c r="B9" s="161"/>
      <c r="C9" s="163"/>
      <c r="D9" s="144"/>
      <c r="E9" s="166"/>
      <c r="F9" s="170"/>
    </row>
    <row r="10" spans="1:6" ht="13.5" thickBot="1">
      <c r="A10" s="80">
        <v>1</v>
      </c>
      <c r="B10" s="3">
        <v>2</v>
      </c>
      <c r="C10" s="26">
        <v>3</v>
      </c>
      <c r="D10" s="27" t="s">
        <v>1</v>
      </c>
      <c r="E10" s="27" t="s">
        <v>2</v>
      </c>
      <c r="F10" s="27" t="s">
        <v>5</v>
      </c>
    </row>
    <row r="11" spans="1:6" ht="23.25" customHeight="1">
      <c r="A11" s="81" t="s">
        <v>99</v>
      </c>
      <c r="B11" s="82">
        <v>500</v>
      </c>
      <c r="C11" s="83" t="s">
        <v>150</v>
      </c>
      <c r="D11" s="84">
        <f>D12</f>
        <v>52896.51000000001</v>
      </c>
      <c r="E11" s="84">
        <f>E12</f>
        <v>51986.51000000001</v>
      </c>
      <c r="F11" s="84">
        <f>D11-E11</f>
        <v>910</v>
      </c>
    </row>
    <row r="12" spans="1:6" ht="26.25" customHeight="1">
      <c r="A12" s="81" t="s">
        <v>100</v>
      </c>
      <c r="B12" s="85">
        <v>700</v>
      </c>
      <c r="C12" s="86" t="s">
        <v>151</v>
      </c>
      <c r="D12" s="87">
        <f>D13+D14</f>
        <v>52896.51000000001</v>
      </c>
      <c r="E12" s="88">
        <f>E13+E14</f>
        <v>51986.51000000001</v>
      </c>
      <c r="F12" s="84">
        <f aca="true" t="shared" si="0" ref="F12:F20">D12-E12</f>
        <v>910</v>
      </c>
    </row>
    <row r="13" spans="1:6" ht="21" customHeight="1">
      <c r="A13" s="89" t="s">
        <v>101</v>
      </c>
      <c r="B13" s="85">
        <v>700</v>
      </c>
      <c r="C13" s="86" t="s">
        <v>152</v>
      </c>
      <c r="D13" s="87">
        <v>-1578012</v>
      </c>
      <c r="E13" s="87">
        <v>-1466913.23</v>
      </c>
      <c r="F13" s="84">
        <f t="shared" si="0"/>
        <v>-111098.77000000002</v>
      </c>
    </row>
    <row r="14" spans="1:6" ht="22.5" customHeight="1">
      <c r="A14" s="89" t="s">
        <v>102</v>
      </c>
      <c r="B14" s="85">
        <v>700</v>
      </c>
      <c r="C14" s="86" t="s">
        <v>153</v>
      </c>
      <c r="D14" s="87">
        <v>1630908.51</v>
      </c>
      <c r="E14" s="87">
        <v>1518899.74</v>
      </c>
      <c r="F14" s="84">
        <f t="shared" si="0"/>
        <v>112008.77000000002</v>
      </c>
    </row>
    <row r="15" spans="1:6" ht="23.25" customHeight="1">
      <c r="A15" s="89" t="s">
        <v>103</v>
      </c>
      <c r="B15" s="85">
        <v>710</v>
      </c>
      <c r="C15" s="86" t="s">
        <v>154</v>
      </c>
      <c r="D15" s="87">
        <f>D13</f>
        <v>-1578012</v>
      </c>
      <c r="E15" s="87">
        <f>E13</f>
        <v>-1466913.23</v>
      </c>
      <c r="F15" s="84">
        <f t="shared" si="0"/>
        <v>-111098.77000000002</v>
      </c>
    </row>
    <row r="16" spans="1:6" ht="26.25" customHeight="1">
      <c r="A16" s="89" t="s">
        <v>104</v>
      </c>
      <c r="B16" s="85">
        <v>710</v>
      </c>
      <c r="C16" s="86" t="s">
        <v>155</v>
      </c>
      <c r="D16" s="87">
        <f>D15</f>
        <v>-1578012</v>
      </c>
      <c r="E16" s="87">
        <f>E15</f>
        <v>-1466913.23</v>
      </c>
      <c r="F16" s="84">
        <f t="shared" si="0"/>
        <v>-111098.77000000002</v>
      </c>
    </row>
    <row r="17" spans="1:6" ht="24.75" customHeight="1">
      <c r="A17" s="89" t="s">
        <v>105</v>
      </c>
      <c r="B17" s="85">
        <v>710</v>
      </c>
      <c r="C17" s="86" t="s">
        <v>156</v>
      </c>
      <c r="D17" s="87">
        <f>D16</f>
        <v>-1578012</v>
      </c>
      <c r="E17" s="87">
        <f>E16</f>
        <v>-1466913.23</v>
      </c>
      <c r="F17" s="84">
        <f t="shared" si="0"/>
        <v>-111098.77000000002</v>
      </c>
    </row>
    <row r="18" spans="1:6" ht="22.5" customHeight="1">
      <c r="A18" s="89" t="s">
        <v>106</v>
      </c>
      <c r="B18" s="85">
        <v>720</v>
      </c>
      <c r="C18" s="86" t="s">
        <v>157</v>
      </c>
      <c r="D18" s="87">
        <f>D14</f>
        <v>1630908.51</v>
      </c>
      <c r="E18" s="87">
        <f>E14</f>
        <v>1518899.74</v>
      </c>
      <c r="F18" s="84">
        <f t="shared" si="0"/>
        <v>112008.77000000002</v>
      </c>
    </row>
    <row r="19" spans="1:6" ht="23.25" customHeight="1">
      <c r="A19" s="89" t="s">
        <v>107</v>
      </c>
      <c r="B19" s="85">
        <v>720</v>
      </c>
      <c r="C19" s="86" t="s">
        <v>158</v>
      </c>
      <c r="D19" s="87">
        <f>D14</f>
        <v>1630908.51</v>
      </c>
      <c r="E19" s="87">
        <f>E14</f>
        <v>1518899.74</v>
      </c>
      <c r="F19" s="84">
        <f t="shared" si="0"/>
        <v>112008.77000000002</v>
      </c>
    </row>
    <row r="20" spans="1:6" ht="34.5" customHeight="1">
      <c r="A20" s="89" t="s">
        <v>108</v>
      </c>
      <c r="B20" s="90" t="s">
        <v>109</v>
      </c>
      <c r="C20" s="86" t="s">
        <v>159</v>
      </c>
      <c r="D20" s="87">
        <f>D14</f>
        <v>1630908.51</v>
      </c>
      <c r="E20" s="87">
        <f>E19</f>
        <v>1518899.74</v>
      </c>
      <c r="F20" s="84">
        <f t="shared" si="0"/>
        <v>112008.77000000002</v>
      </c>
    </row>
    <row r="21" spans="1:6" ht="12.75">
      <c r="A21" s="17"/>
      <c r="B21" s="17"/>
      <c r="C21" s="17"/>
      <c r="D21" s="24"/>
      <c r="E21" s="24"/>
      <c r="F21" s="24"/>
    </row>
    <row r="22" spans="1:6" ht="12.75">
      <c r="A22" s="154" t="s">
        <v>110</v>
      </c>
      <c r="B22" s="154"/>
      <c r="C22" s="91" t="s">
        <v>359</v>
      </c>
      <c r="D22" s="24"/>
      <c r="E22" s="24"/>
      <c r="F22" s="24"/>
    </row>
    <row r="23" spans="1:6" ht="12.75">
      <c r="A23" s="92" t="s">
        <v>111</v>
      </c>
      <c r="B23" s="93"/>
      <c r="C23" s="92" t="s">
        <v>112</v>
      </c>
      <c r="E23" s="94"/>
      <c r="F23" s="95"/>
    </row>
    <row r="24" spans="1:6" ht="12.75">
      <c r="A24" s="96"/>
      <c r="B24" s="96"/>
      <c r="C24" s="96"/>
      <c r="D24" s="97"/>
      <c r="E24" s="94"/>
      <c r="F24" s="95"/>
    </row>
    <row r="25" spans="1:6" ht="12.75">
      <c r="A25" s="96"/>
      <c r="B25" s="96"/>
      <c r="C25" s="96"/>
      <c r="D25" s="97"/>
      <c r="E25" s="94"/>
      <c r="F25" s="95"/>
    </row>
    <row r="26" spans="1:6" ht="12.75">
      <c r="A26" s="67" t="s">
        <v>113</v>
      </c>
      <c r="B26" s="98"/>
      <c r="C26" s="98"/>
      <c r="D26" s="97"/>
      <c r="E26" s="94"/>
      <c r="F26" s="95"/>
    </row>
    <row r="27" spans="1:6" ht="12.75">
      <c r="A27" s="99" t="s">
        <v>114</v>
      </c>
      <c r="B27" s="99"/>
      <c r="C27" s="99" t="s">
        <v>115</v>
      </c>
      <c r="D27" s="97"/>
      <c r="E27" s="94"/>
      <c r="F27" s="95"/>
    </row>
    <row r="28" spans="1:6" ht="12.75">
      <c r="A28" s="92" t="s">
        <v>111</v>
      </c>
      <c r="B28" s="66"/>
      <c r="C28" s="92" t="s">
        <v>112</v>
      </c>
      <c r="D28" s="97"/>
      <c r="E28" s="94"/>
      <c r="F28" s="95"/>
    </row>
    <row r="29" spans="1:6" ht="12.75">
      <c r="A29" s="99"/>
      <c r="B29" s="99"/>
      <c r="C29" s="99"/>
      <c r="D29" s="97"/>
      <c r="E29" s="94"/>
      <c r="F29" s="95"/>
    </row>
    <row r="30" spans="1:6" ht="12.75">
      <c r="A30" s="5" t="s">
        <v>116</v>
      </c>
      <c r="B30" s="5"/>
      <c r="C30" s="100" t="s">
        <v>117</v>
      </c>
      <c r="D30" s="97"/>
      <c r="E30" s="94"/>
      <c r="F30" s="95"/>
    </row>
    <row r="31" spans="1:6" ht="12.75">
      <c r="A31" s="92" t="s">
        <v>111</v>
      </c>
      <c r="B31" s="66"/>
      <c r="C31" s="92" t="s">
        <v>112</v>
      </c>
      <c r="D31" s="97"/>
      <c r="E31" s="94"/>
      <c r="F31" s="95"/>
    </row>
    <row r="32" spans="1:6" ht="12.75">
      <c r="A32" s="5"/>
      <c r="B32" s="5"/>
      <c r="C32" s="66"/>
      <c r="D32" s="97"/>
      <c r="E32" s="94"/>
      <c r="F32" s="95"/>
    </row>
    <row r="33" spans="1:6" ht="12.75">
      <c r="A33" s="5" t="s">
        <v>118</v>
      </c>
      <c r="B33" s="96"/>
      <c r="C33" s="96"/>
      <c r="D33" s="24"/>
      <c r="E33" s="24"/>
      <c r="F33" s="24"/>
    </row>
    <row r="34" spans="1:6" ht="12.75">
      <c r="A34" s="101"/>
      <c r="B34" s="101"/>
      <c r="C34" s="102"/>
      <c r="D34" s="97"/>
      <c r="E34" s="94"/>
      <c r="F34" s="95"/>
    </row>
    <row r="35" spans="1:6" ht="12.75">
      <c r="A35" s="101"/>
      <c r="B35" s="101"/>
      <c r="C35" s="102"/>
      <c r="D35" s="97"/>
      <c r="E35" s="94"/>
      <c r="F35" s="95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2015-12-01T15:42:24Z</cp:lastPrinted>
  <dcterms:created xsi:type="dcterms:W3CDTF">1999-06-18T11:49:53Z</dcterms:created>
  <dcterms:modified xsi:type="dcterms:W3CDTF">2015-12-01T15:44:46Z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